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20" activeTab="2"/>
  </bookViews>
  <sheets>
    <sheet name="общий" sheetId="1" r:id="rId1"/>
    <sheet name="Турслет" sheetId="2" r:id="rId2"/>
    <sheet name="Осень" sheetId="3" r:id="rId3"/>
    <sheet name="Зима" sheetId="4" r:id="rId4"/>
    <sheet name="Весна" sheetId="5" r:id="rId5"/>
    <sheet name="Лист1" sheetId="6" r:id="rId6"/>
  </sheets>
  <definedNames>
    <definedName name="_xlnm.Print_Area" localSheetId="0">'общий'!$A$1:$I$339</definedName>
    <definedName name="_xlnm.Print_Area" localSheetId="2">'Осень'!$A$1:$J$219</definedName>
  </definedNames>
  <calcPr fullCalcOnLoad="1"/>
</workbook>
</file>

<file path=xl/sharedStrings.xml><?xml version="1.0" encoding="utf-8"?>
<sst xmlns="http://schemas.openxmlformats.org/spreadsheetml/2006/main" count="2161" uniqueCount="461">
  <si>
    <t>Ж-12</t>
  </si>
  <si>
    <t>Шустова Татьяна</t>
  </si>
  <si>
    <t>Ж-16</t>
  </si>
  <si>
    <t>Ж-14</t>
  </si>
  <si>
    <t>Чурилковская с/ш</t>
  </si>
  <si>
    <t>Баграмовская с/ш</t>
  </si>
  <si>
    <t>М-18</t>
  </si>
  <si>
    <t>М-16</t>
  </si>
  <si>
    <t>Костинская с/ш</t>
  </si>
  <si>
    <t>М-14</t>
  </si>
  <si>
    <t>М-12</t>
  </si>
  <si>
    <t>Ж-18</t>
  </si>
  <si>
    <t>Весна</t>
  </si>
  <si>
    <t>Лобанова Елена</t>
  </si>
  <si>
    <t>Рыбновская с/ш №1</t>
  </si>
  <si>
    <t>Олейник Алена</t>
  </si>
  <si>
    <t>Попков Виктор</t>
  </si>
  <si>
    <t>Школа</t>
  </si>
  <si>
    <t>Минуты</t>
  </si>
  <si>
    <t>Секунды</t>
  </si>
  <si>
    <t>Группа</t>
  </si>
  <si>
    <t>Время в сек</t>
  </si>
  <si>
    <t xml:space="preserve">Баллы </t>
  </si>
  <si>
    <t>Кол-во КП</t>
  </si>
  <si>
    <t>Макеева Юлия</t>
  </si>
  <si>
    <t>Попков Андрей</t>
  </si>
  <si>
    <t>Осень</t>
  </si>
  <si>
    <t>Общий</t>
  </si>
  <si>
    <t>Место</t>
  </si>
  <si>
    <t>Костино</t>
  </si>
  <si>
    <t>Зима</t>
  </si>
  <si>
    <t>М-МА</t>
  </si>
  <si>
    <t>Ж-МА</t>
  </si>
  <si>
    <t>Басулаева Полина</t>
  </si>
  <si>
    <t>Коченков Владислав</t>
  </si>
  <si>
    <t>Васякина Дарья</t>
  </si>
  <si>
    <t>Тазин Иван</t>
  </si>
  <si>
    <t>Москвин Евгений</t>
  </si>
  <si>
    <t>Шибокаев Иван</t>
  </si>
  <si>
    <t>Кудрявцев Серафим</t>
  </si>
  <si>
    <t>Самандеев Александр</t>
  </si>
  <si>
    <t>время с погр.</t>
  </si>
  <si>
    <t>Борискова Олеся</t>
  </si>
  <si>
    <t>Балан Владислав</t>
  </si>
  <si>
    <t>Мелешко Иван</t>
  </si>
  <si>
    <t>Жиличкин Андрей</t>
  </si>
  <si>
    <t>Рыбновская с/ш №2</t>
  </si>
  <si>
    <t>Киселев Илья</t>
  </si>
  <si>
    <t>Малыш Светлана</t>
  </si>
  <si>
    <t>Павлова Юлия</t>
  </si>
  <si>
    <t>Гарбовская Ирина</t>
  </si>
  <si>
    <t>Очки</t>
  </si>
  <si>
    <t>Чикмарев Михаил</t>
  </si>
  <si>
    <t>Махотин Константин</t>
  </si>
  <si>
    <t>Чухина Алла</t>
  </si>
  <si>
    <t>Лебедева Софья</t>
  </si>
  <si>
    <t>Степанова Анна</t>
  </si>
  <si>
    <t>Чирков Илья</t>
  </si>
  <si>
    <t>Высоковская с/ш</t>
  </si>
  <si>
    <t>ГОНКА-ПРЕСЛЕДОВАНИЕ</t>
  </si>
  <si>
    <t>Гонка-преследование</t>
  </si>
  <si>
    <t>Рыбновская с/ш №4</t>
  </si>
  <si>
    <t>Кудрявцева Анастасия</t>
  </si>
  <si>
    <t>Пахомова Ангелина</t>
  </si>
  <si>
    <t>Время побед.</t>
  </si>
  <si>
    <t xml:space="preserve">Место </t>
  </si>
  <si>
    <t>Ермакова Любовь</t>
  </si>
  <si>
    <t>Самарин Илья</t>
  </si>
  <si>
    <t>Арапов Иван</t>
  </si>
  <si>
    <t>Казарян Гор</t>
  </si>
  <si>
    <t>Токарев Никита</t>
  </si>
  <si>
    <t>Ерохин Валерий</t>
  </si>
  <si>
    <t>Самандеев Дмитрий</t>
  </si>
  <si>
    <t>Сурков Максим</t>
  </si>
  <si>
    <t>Раховский Сергей</t>
  </si>
  <si>
    <t>снят</t>
  </si>
  <si>
    <t>Тихомиров Михаил</t>
  </si>
  <si>
    <t>Денисов Александр</t>
  </si>
  <si>
    <t>Ванюнькин Сергей</t>
  </si>
  <si>
    <t>Чумак Алексей</t>
  </si>
  <si>
    <t>Зайцева Светлана</t>
  </si>
  <si>
    <t>Фигасова Анастасия</t>
  </si>
  <si>
    <t>Размазина Валентина</t>
  </si>
  <si>
    <t>Баграмово</t>
  </si>
  <si>
    <t>Шишов Глеб</t>
  </si>
  <si>
    <t>Долженко Светлана</t>
  </si>
  <si>
    <t>Якубенко Мария</t>
  </si>
  <si>
    <t>Баранова Виктория</t>
  </si>
  <si>
    <t>Пронько Анастасия</t>
  </si>
  <si>
    <t>Сибриков Павел</t>
  </si>
  <si>
    <t>Дронов Данила</t>
  </si>
  <si>
    <t>Самандеев Сергей</t>
  </si>
  <si>
    <t>Бахшиев Руслан</t>
  </si>
  <si>
    <t>Тарабарка Ярослав</t>
  </si>
  <si>
    <t>Михайлов Андрей</t>
  </si>
  <si>
    <t>Фролов Кирилл</t>
  </si>
  <si>
    <t>Шиленков Александр</t>
  </si>
  <si>
    <t>Ергашев Максим</t>
  </si>
  <si>
    <t>Симонов Георгий</t>
  </si>
  <si>
    <t>Серафонтов Александр</t>
  </si>
  <si>
    <t>Ж-ср</t>
  </si>
  <si>
    <t>Крысанова Анастасия</t>
  </si>
  <si>
    <t>Костинская с/ш - 1</t>
  </si>
  <si>
    <t>Матевосян Диана</t>
  </si>
  <si>
    <t>Костинская с/ш - 2</t>
  </si>
  <si>
    <t>Гончарова Алена</t>
  </si>
  <si>
    <t>Костинская с/ш - 3</t>
  </si>
  <si>
    <t>Рыбновская с/ш №1 - 1</t>
  </si>
  <si>
    <t>Рыбновская с/ш №1 - 2</t>
  </si>
  <si>
    <t>Рыбновская с/ш №1 - 3</t>
  </si>
  <si>
    <t>РЦДТ</t>
  </si>
  <si>
    <t>М-ср</t>
  </si>
  <si>
    <t>Кулешов Илья</t>
  </si>
  <si>
    <t>Чурилковская с/ш - 1</t>
  </si>
  <si>
    <t>М-ст</t>
  </si>
  <si>
    <t>Кузнецов Петр</t>
  </si>
  <si>
    <t>Тарасова Мария</t>
  </si>
  <si>
    <t>Пушкин Стефан</t>
  </si>
  <si>
    <t>Воробьев Александр</t>
  </si>
  <si>
    <t>Ташпулатов Искандер</t>
  </si>
  <si>
    <t>Карасев Никита</t>
  </si>
  <si>
    <t>Зайцев Алексей</t>
  </si>
  <si>
    <t>Ж</t>
  </si>
  <si>
    <t>М</t>
  </si>
  <si>
    <t>Гараева Антонина</t>
  </si>
  <si>
    <t>Чурилковская с/ш - 2</t>
  </si>
  <si>
    <t>Чаплина Наталья</t>
  </si>
  <si>
    <t>Рыбновская с/ш №3</t>
  </si>
  <si>
    <t>Коровина Вера</t>
  </si>
  <si>
    <t>Курбанова Снежана</t>
  </si>
  <si>
    <t>Баграмовская с/ш - 1</t>
  </si>
  <si>
    <t>Плешнёва Татьяна</t>
  </si>
  <si>
    <t>Казарян Сона</t>
  </si>
  <si>
    <t>Маркина Софья</t>
  </si>
  <si>
    <t>Лонина Елизавета</t>
  </si>
  <si>
    <t>КП</t>
  </si>
  <si>
    <t>Рыбновская с/ш №1 - 4</t>
  </si>
  <si>
    <t>Лукашев Сергей</t>
  </si>
  <si>
    <t>Баграмовская с/ш - 2</t>
  </si>
  <si>
    <t>Серегин Денис</t>
  </si>
  <si>
    <t>Ручкин Илья</t>
  </si>
  <si>
    <t>Махмудов Роман</t>
  </si>
  <si>
    <t>Спиряев Данила</t>
  </si>
  <si>
    <t>Казимов Ильдар</t>
  </si>
  <si>
    <t>Никитин Георгий</t>
  </si>
  <si>
    <t>Соколов Артем</t>
  </si>
  <si>
    <t>Салиров Руслан</t>
  </si>
  <si>
    <t>Костинская с/ш*</t>
  </si>
  <si>
    <t>Юрчак Максим</t>
  </si>
  <si>
    <t>Гражданинов Тимур</t>
  </si>
  <si>
    <t>Кучин Никита</t>
  </si>
  <si>
    <t>Кирьянов Дмитрий</t>
  </si>
  <si>
    <t>Рыбное</t>
  </si>
  <si>
    <t>Сумма 2х дней</t>
  </si>
  <si>
    <t>№</t>
  </si>
  <si>
    <t>Команда</t>
  </si>
  <si>
    <t>Мальчики</t>
  </si>
  <si>
    <t>Девочки</t>
  </si>
  <si>
    <t>Сумма мест</t>
  </si>
  <si>
    <t>Общее место</t>
  </si>
  <si>
    <t>место</t>
  </si>
  <si>
    <t>РСОШ №1-1</t>
  </si>
  <si>
    <t>ЧСОШ-1</t>
  </si>
  <si>
    <t>КСОШ-3</t>
  </si>
  <si>
    <t>КСОШ-1</t>
  </si>
  <si>
    <t>РСОШ №1-3</t>
  </si>
  <si>
    <t>ЧСОШ-2</t>
  </si>
  <si>
    <t>КСОШ-2</t>
  </si>
  <si>
    <t>РСОШ №3</t>
  </si>
  <si>
    <t>БСОШ-1</t>
  </si>
  <si>
    <t>РСОШ №1-2</t>
  </si>
  <si>
    <t>БСОШ-2</t>
  </si>
  <si>
    <t>РСОШ №1-4</t>
  </si>
  <si>
    <t>РСОШ №4</t>
  </si>
  <si>
    <t>16*</t>
  </si>
  <si>
    <t>8 (52)</t>
  </si>
  <si>
    <t>8 (53)</t>
  </si>
  <si>
    <t>8 (63)</t>
  </si>
  <si>
    <t>13 (89)</t>
  </si>
  <si>
    <t>13 (106)</t>
  </si>
  <si>
    <t xml:space="preserve">27 февраля </t>
  </si>
  <si>
    <t xml:space="preserve">28 февраля </t>
  </si>
  <si>
    <t>Итог 2-х дней</t>
  </si>
  <si>
    <t>15*</t>
  </si>
  <si>
    <t>10 (74)</t>
  </si>
  <si>
    <t>10 (79)</t>
  </si>
  <si>
    <t>10 (88)</t>
  </si>
  <si>
    <t>Капцов Дмитрий</t>
  </si>
  <si>
    <t>Рассказова Полина</t>
  </si>
  <si>
    <t>Лошманова Анастасия</t>
  </si>
  <si>
    <t>Кузнецова Светлана</t>
  </si>
  <si>
    <t>Тишкина Дарья</t>
  </si>
  <si>
    <t>Голубева Ульяна</t>
  </si>
  <si>
    <t>Сергеева Анна</t>
  </si>
  <si>
    <t>Волкова Валерия</t>
  </si>
  <si>
    <t>Кобыляева Владислава</t>
  </si>
  <si>
    <t>Насонов Сергей</t>
  </si>
  <si>
    <t>Мишин Иван</t>
  </si>
  <si>
    <t>Уваров Артем</t>
  </si>
  <si>
    <t>Сухов Андрей</t>
  </si>
  <si>
    <t>Кузнецова Анна</t>
  </si>
  <si>
    <t>Болгов Семён</t>
  </si>
  <si>
    <t>Болгов Захар</t>
  </si>
  <si>
    <t>Кузнецова Таисия</t>
  </si>
  <si>
    <t>Скворцова Елизавета</t>
  </si>
  <si>
    <t>Мурзина Дарья</t>
  </si>
  <si>
    <t>Кашура Дарья</t>
  </si>
  <si>
    <t>Солоненко Наталья</t>
  </si>
  <si>
    <t>Русакова Дарья</t>
  </si>
  <si>
    <t>Киселева Софья</t>
  </si>
  <si>
    <t>Ястребцева Дарья</t>
  </si>
  <si>
    <t>Чижикова Юлия</t>
  </si>
  <si>
    <t>Плешнева Татьяна</t>
  </si>
  <si>
    <t>Веряскина Виктория</t>
  </si>
  <si>
    <t>Новик Арсений</t>
  </si>
  <si>
    <t>Чуркин Егор</t>
  </si>
  <si>
    <t>Нистратов Константин</t>
  </si>
  <si>
    <t>Давлатов Хусейн</t>
  </si>
  <si>
    <t>Сучков Илья</t>
  </si>
  <si>
    <t>Савцова Анастасия</t>
  </si>
  <si>
    <t>Гарбовская Дарья</t>
  </si>
  <si>
    <t>Орехов Владимир</t>
  </si>
  <si>
    <t>Батистов Александр</t>
  </si>
  <si>
    <t>Дегтярь Михаил</t>
  </si>
  <si>
    <t>Калюжный Александр</t>
  </si>
  <si>
    <t>Скачков Матвей</t>
  </si>
  <si>
    <t>Ежов Иван</t>
  </si>
  <si>
    <t>Ж-ст</t>
  </si>
  <si>
    <t>Бакшиев Руслан</t>
  </si>
  <si>
    <t>Горшков Артём</t>
  </si>
  <si>
    <t>Васильев Василий</t>
  </si>
  <si>
    <t>Положенцева Елена</t>
  </si>
  <si>
    <t>Богомолова Диана</t>
  </si>
  <si>
    <t>Эстафета</t>
  </si>
  <si>
    <t>Кузнецов Пётр</t>
  </si>
  <si>
    <t>Малыш Светлана*</t>
  </si>
  <si>
    <t>Самандеев Дмитрий*</t>
  </si>
  <si>
    <t xml:space="preserve">Протокол соревнований по спортивному ориентированию                                      "Эстафета", 14 июня 2016 </t>
  </si>
  <si>
    <t>Пшечкова Анастасия</t>
  </si>
  <si>
    <t>Басулаев Степан</t>
  </si>
  <si>
    <t>Пушкин Артемий</t>
  </si>
  <si>
    <t>Саакян Давид</t>
  </si>
  <si>
    <t>Казимов Эльдар</t>
  </si>
  <si>
    <t>Белкин Данил</t>
  </si>
  <si>
    <t>Болгов Семен</t>
  </si>
  <si>
    <t>Зайцев Илья</t>
  </si>
  <si>
    <t>Вахромеева Дарья</t>
  </si>
  <si>
    <t>Макаренко Юлия</t>
  </si>
  <si>
    <t>Пальянов Игорь</t>
  </si>
  <si>
    <t>Архангельская Кристина</t>
  </si>
  <si>
    <t>Кудюков Даниил</t>
  </si>
  <si>
    <t>Шкапенков Михаил</t>
  </si>
  <si>
    <t>Коблов Илья</t>
  </si>
  <si>
    <t>Зеленин Анатолий</t>
  </si>
  <si>
    <t>Ермолаев Кирилл</t>
  </si>
  <si>
    <t>Дубинин Павел</t>
  </si>
  <si>
    <t>Горбунов Виктор</t>
  </si>
  <si>
    <t>Кузьминское</t>
  </si>
  <si>
    <t>Александров Юрий</t>
  </si>
  <si>
    <t>Зубков Максим</t>
  </si>
  <si>
    <t>Тазин Андрей</t>
  </si>
  <si>
    <t>Миленин Кирилл</t>
  </si>
  <si>
    <t>Наголюк Илья</t>
  </si>
  <si>
    <t>Румянцев Глеб</t>
  </si>
  <si>
    <t>Коновалов Владимир</t>
  </si>
  <si>
    <t>Соловьев Максим</t>
  </si>
  <si>
    <t>Скачков Трофим</t>
  </si>
  <si>
    <t>Плахова Надежда</t>
  </si>
  <si>
    <t>Алексеев Никита</t>
  </si>
  <si>
    <t>Бородулин Илья</t>
  </si>
  <si>
    <t>Шарапов Павел</t>
  </si>
  <si>
    <t>Хониченко Дарина</t>
  </si>
  <si>
    <t>Базарова Арина</t>
  </si>
  <si>
    <t>Герасименко Елизавета</t>
  </si>
  <si>
    <t>Куркова Валерия</t>
  </si>
  <si>
    <t>Малюкова Вероника</t>
  </si>
  <si>
    <t>Пименова Виктория</t>
  </si>
  <si>
    <t>Гоноцкая Екатерина</t>
  </si>
  <si>
    <t>Корнеев Вадим</t>
  </si>
  <si>
    <t>снята</t>
  </si>
  <si>
    <t>Кашура Надежда</t>
  </si>
  <si>
    <t>Обатурова Елизавета</t>
  </si>
  <si>
    <t>Соловьев Никита</t>
  </si>
  <si>
    <t>Зайцева Василиса</t>
  </si>
  <si>
    <t>Шиленкова Ульяна</t>
  </si>
  <si>
    <t>Тюрина Яна</t>
  </si>
  <si>
    <t>Телкова Надежда</t>
  </si>
  <si>
    <t>Ганина Валерия</t>
  </si>
  <si>
    <t>Миронова Наталья</t>
  </si>
  <si>
    <t>Чаброва Любовь</t>
  </si>
  <si>
    <t>Виеру Виолетта</t>
  </si>
  <si>
    <t>Поликарпова Варвара</t>
  </si>
  <si>
    <t>Ханзюк Вероника</t>
  </si>
  <si>
    <t>Наумова Александра</t>
  </si>
  <si>
    <t>Стародумова Елена</t>
  </si>
  <si>
    <t>Дубешко Анастасия</t>
  </si>
  <si>
    <t>Газматова Динара</t>
  </si>
  <si>
    <t>Сиротина Марина</t>
  </si>
  <si>
    <t>Мевлюдова Мария</t>
  </si>
  <si>
    <t>Виеру Максим</t>
  </si>
  <si>
    <t>Соколов Андрей</t>
  </si>
  <si>
    <t>Самойлов Андрей</t>
  </si>
  <si>
    <t>Хренков Вадим</t>
  </si>
  <si>
    <t>Лукинский Дмитрий</t>
  </si>
  <si>
    <t>Кушпит Ярослав</t>
  </si>
  <si>
    <t>Бурсов Андрей</t>
  </si>
  <si>
    <t>Бутятин Никита</t>
  </si>
  <si>
    <t>Турслет</t>
  </si>
  <si>
    <t>Дорошевич Анастасия</t>
  </si>
  <si>
    <t>Астахова Александра</t>
  </si>
  <si>
    <t>Перекальская о/ш</t>
  </si>
  <si>
    <t>Цуцкин Андрей</t>
  </si>
  <si>
    <t>Никитин Евгений</t>
  </si>
  <si>
    <t>Киселева София</t>
  </si>
  <si>
    <t>Полещук Любовь</t>
  </si>
  <si>
    <t>Пашкова Анна</t>
  </si>
  <si>
    <t>Демина Елена</t>
  </si>
  <si>
    <t>Демина Анастасия</t>
  </si>
  <si>
    <t>Кочарян Анжела</t>
  </si>
  <si>
    <t>Черныгина Мария</t>
  </si>
  <si>
    <t>Муравьева Арина</t>
  </si>
  <si>
    <t>Малюкова Елизавета</t>
  </si>
  <si>
    <t>Плешнова Анна</t>
  </si>
  <si>
    <t>Невзорова Вероника</t>
  </si>
  <si>
    <t>Скареднева Александра</t>
  </si>
  <si>
    <t>Скворцова Анна</t>
  </si>
  <si>
    <t>Шипунова Кира</t>
  </si>
  <si>
    <t>Киселева Александра</t>
  </si>
  <si>
    <t>Гаенко София</t>
  </si>
  <si>
    <t>Меркушкин Илья</t>
  </si>
  <si>
    <t>Шабаев Макар</t>
  </si>
  <si>
    <t>Ефремов Артем</t>
  </si>
  <si>
    <t>Чанкуев Артур</t>
  </si>
  <si>
    <t>Гломазда Станислав</t>
  </si>
  <si>
    <t>Родионов Александр</t>
  </si>
  <si>
    <t>Кожевников Даниил</t>
  </si>
  <si>
    <t>Байбеков Даниил</t>
  </si>
  <si>
    <t>Мачихин Игорь</t>
  </si>
  <si>
    <t>Кулешов Дмитрий</t>
  </si>
  <si>
    <t>Белова Софья</t>
  </si>
  <si>
    <t>Дронов Данил</t>
  </si>
  <si>
    <t>Свиридов Илья</t>
  </si>
  <si>
    <t>Кожаев Данил</t>
  </si>
  <si>
    <t>Евтеева Екатерина</t>
  </si>
  <si>
    <t>Шкапенкова Александра</t>
  </si>
  <si>
    <t>Грицук Дарья</t>
  </si>
  <si>
    <t>Черная Мария</t>
  </si>
  <si>
    <t>Букатова Арина</t>
  </si>
  <si>
    <t>Мартынов Александр</t>
  </si>
  <si>
    <t>Николаев Михаил</t>
  </si>
  <si>
    <t>Дергачев Арсений</t>
  </si>
  <si>
    <t>Ширинская Алина</t>
  </si>
  <si>
    <t>Максимова Анастасия</t>
  </si>
  <si>
    <t>Миронова Ксения</t>
  </si>
  <si>
    <t>Макаренко Дарья</t>
  </si>
  <si>
    <t>Попкова Елизавета</t>
  </si>
  <si>
    <t>Куприна Карина</t>
  </si>
  <si>
    <t>Логинова Софья</t>
  </si>
  <si>
    <t>Шикунова Кира</t>
  </si>
  <si>
    <t>Токарева Мария</t>
  </si>
  <si>
    <t>Сковрцова Мирай</t>
  </si>
  <si>
    <t>Полещук Мария</t>
  </si>
  <si>
    <t>Михайлова Виктория</t>
  </si>
  <si>
    <t>Игнатова Екатерина</t>
  </si>
  <si>
    <t>Глюстиченко А.</t>
  </si>
  <si>
    <t>Степанкина Е.</t>
  </si>
  <si>
    <t>Пятикова Алина</t>
  </si>
  <si>
    <t>Медведева Валерия</t>
  </si>
  <si>
    <t>Паршенина Дарья</t>
  </si>
  <si>
    <t>Шейпук Светлана</t>
  </si>
  <si>
    <t>Демидова Елена</t>
  </si>
  <si>
    <t>Демидов Никита</t>
  </si>
  <si>
    <t>Третьяков Дмитрий</t>
  </si>
  <si>
    <t>Ванин Артем</t>
  </si>
  <si>
    <t>Шерматов Андрей</t>
  </si>
  <si>
    <t>Пушкин Максим</t>
  </si>
  <si>
    <t>Зубков Даниил</t>
  </si>
  <si>
    <t>Никитин Владислав</t>
  </si>
  <si>
    <t>Ананьев Егор</t>
  </si>
  <si>
    <t>Гусев Станислав</t>
  </si>
  <si>
    <t>Титов А.</t>
  </si>
  <si>
    <t>Максюшин А.</t>
  </si>
  <si>
    <t>Шашков Александр</t>
  </si>
  <si>
    <t>Кувшинов Андрей</t>
  </si>
  <si>
    <t>Кошкарян Григорий</t>
  </si>
  <si>
    <t>Жучков Максим</t>
  </si>
  <si>
    <t>Мирионков Кирилл</t>
  </si>
  <si>
    <t>Ворсинов Данила</t>
  </si>
  <si>
    <t>Киселев Евгений</t>
  </si>
  <si>
    <t>Чекенев Максим</t>
  </si>
  <si>
    <t>Чурилково</t>
  </si>
  <si>
    <t>Моров Даниил</t>
  </si>
  <si>
    <t>Протокол Кубка Детско-юношеского Центра туризма по спортивному ориентированию среди детей и молодежи 2018-2019 гг.</t>
  </si>
  <si>
    <t>Кондрашова Дарья</t>
  </si>
  <si>
    <t>Колдаева Виктория</t>
  </si>
  <si>
    <t>Алабычева Агата</t>
  </si>
  <si>
    <t>Гафина Дарья</t>
  </si>
  <si>
    <t>Киселев Даниил</t>
  </si>
  <si>
    <t>Коновалов Анатолий</t>
  </si>
  <si>
    <t>Дронов Сергей</t>
  </si>
  <si>
    <t>Газетов Павел</t>
  </si>
  <si>
    <t>Чекалов Владислав</t>
  </si>
  <si>
    <t>Никитин Павел</t>
  </si>
  <si>
    <t>Кузнецов Максим</t>
  </si>
  <si>
    <t>Евстигнеев Никита</t>
  </si>
  <si>
    <t>Поисов Александр</t>
  </si>
  <si>
    <t>Артюшин Илья</t>
  </si>
  <si>
    <t>Акимов Роман</t>
  </si>
  <si>
    <t>Дедолко Дарья</t>
  </si>
  <si>
    <t>Кол-во баллов</t>
  </si>
  <si>
    <t>РСШ №3</t>
  </si>
  <si>
    <t>Лапина Анастасия</t>
  </si>
  <si>
    <t>Стецова Виктория</t>
  </si>
  <si>
    <t>Соколова Вероника</t>
  </si>
  <si>
    <t>Елисеева Анна</t>
  </si>
  <si>
    <t>Щелкунов Дмитрий</t>
  </si>
  <si>
    <t>Барков Александр</t>
  </si>
  <si>
    <t>Барков Сергей</t>
  </si>
  <si>
    <t>Морев Даниил</t>
  </si>
  <si>
    <t>Гараян Тигран</t>
  </si>
  <si>
    <t>Дорошин Вадим</t>
  </si>
  <si>
    <t>Кузнецов Дмитрий</t>
  </si>
  <si>
    <t>КП баллы</t>
  </si>
  <si>
    <t>Мордасов Руслан</t>
  </si>
  <si>
    <t>Рузанов Дмитрий</t>
  </si>
  <si>
    <t>Андреев Александр</t>
  </si>
  <si>
    <t>Глаженко Юлия</t>
  </si>
  <si>
    <t>Глистюченко Анастасия</t>
  </si>
  <si>
    <t>Степанкина Елизавета</t>
  </si>
  <si>
    <t>Иванов Егор</t>
  </si>
  <si>
    <t>Плешкова Анна</t>
  </si>
  <si>
    <t>Наумов Андрей</t>
  </si>
  <si>
    <t>Гараян Олег</t>
  </si>
  <si>
    <t>Чукова Алёна</t>
  </si>
  <si>
    <t>Храмшина Виктория</t>
  </si>
  <si>
    <t>Лисянская Мария</t>
  </si>
  <si>
    <t>Коровин Андрей</t>
  </si>
  <si>
    <t>Авдеев Алексей</t>
  </si>
  <si>
    <t>Коблов Александр</t>
  </si>
  <si>
    <t>Тарантин Алексей</t>
  </si>
  <si>
    <t>Глазков Кирилл</t>
  </si>
  <si>
    <t>Тихонов Александр</t>
  </si>
  <si>
    <t>Калашникова Мария</t>
  </si>
  <si>
    <t>Ванюшкина Алиса</t>
  </si>
  <si>
    <t>Уткина Виктория</t>
  </si>
  <si>
    <t>Колунтаева Дарья</t>
  </si>
  <si>
    <t>Бабичева Виктория</t>
  </si>
  <si>
    <t>Озерова Анна</t>
  </si>
  <si>
    <t>Зубкова Анастасия</t>
  </si>
  <si>
    <t>Рязанцев Даниил</t>
  </si>
  <si>
    <t>Коченков Дмитрий</t>
  </si>
  <si>
    <t>Щелкунов Алексей</t>
  </si>
  <si>
    <t>Кореньков Владимир</t>
  </si>
  <si>
    <t>Рукосуев Никита</t>
  </si>
  <si>
    <t>Абрамов Кирилл</t>
  </si>
  <si>
    <t>Максюшин Александр</t>
  </si>
  <si>
    <t>Кантер Вадим</t>
  </si>
  <si>
    <t>Титов Артем</t>
  </si>
  <si>
    <t>Луканцов Кирилл</t>
  </si>
  <si>
    <t>Елманова Виктория</t>
  </si>
  <si>
    <t>Храмшин Владислав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</si>
</sst>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400]h:mm:ss\ AM/PM"/>
    <numFmt numFmtId="194" formatCode="h:mm;@"/>
    <numFmt numFmtId="195" formatCode="h:mm:ss;@"/>
  </numFmts>
  <fonts count="45">
    <font>
      <sz val="10"/>
      <name val="Arial"/>
      <family val="0"/>
    </font>
    <font>
      <b/>
      <sz val="11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193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193" fontId="0" fillId="33" borderId="10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 applyProtection="1">
      <alignment horizontal="center"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3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 wrapText="1" shrinkToFit="1"/>
    </xf>
    <xf numFmtId="0" fontId="0" fillId="0" borderId="10" xfId="0" applyFont="1" applyBorder="1" applyAlignment="1">
      <alignment horizontal="center" wrapText="1" shrinkToFit="1"/>
    </xf>
    <xf numFmtId="0" fontId="0" fillId="0" borderId="13" xfId="0" applyBorder="1" applyAlignment="1">
      <alignment/>
    </xf>
    <xf numFmtId="0" fontId="3" fillId="34" borderId="10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wrapText="1" shrinkToFit="1"/>
    </xf>
    <xf numFmtId="0" fontId="0" fillId="33" borderId="10" xfId="0" applyFont="1" applyFill="1" applyBorder="1" applyAlignment="1">
      <alignment horizontal="center" wrapText="1" shrinkToFit="1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NumberForma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34" borderId="11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 wrapText="1" shrinkToFit="1"/>
    </xf>
    <xf numFmtId="0" fontId="3" fillId="34" borderId="16" xfId="0" applyFont="1" applyFill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 shrinkToFit="1"/>
    </xf>
    <xf numFmtId="0" fontId="3" fillId="33" borderId="16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0"/>
  <sheetViews>
    <sheetView tabSelected="1" view="pageBreakPreview" zoomScaleSheetLayoutView="100" zoomScalePageLayoutView="0" workbookViewId="0" topLeftCell="A307">
      <selection activeCell="N18" sqref="N18"/>
    </sheetView>
  </sheetViews>
  <sheetFormatPr defaultColWidth="9.140625" defaultRowHeight="12.75"/>
  <cols>
    <col min="1" max="1" width="22.8515625" style="6" customWidth="1"/>
    <col min="2" max="2" width="20.57421875" style="6" customWidth="1"/>
    <col min="3" max="3" width="9.7109375" style="6" customWidth="1"/>
    <col min="4" max="9" width="9.140625" style="6" customWidth="1"/>
    <col min="11" max="11" width="17.8515625" style="0" customWidth="1"/>
    <col min="12" max="12" width="20.7109375" style="0" customWidth="1"/>
  </cols>
  <sheetData>
    <row r="1" spans="1:9" ht="12.75">
      <c r="A1" s="55" t="s">
        <v>392</v>
      </c>
      <c r="B1" s="56"/>
      <c r="C1" s="56"/>
      <c r="D1" s="56"/>
      <c r="E1" s="56"/>
      <c r="F1" s="56"/>
      <c r="G1" s="56"/>
      <c r="H1" s="56"/>
      <c r="I1" s="57"/>
    </row>
    <row r="2" spans="1:9" ht="12.75">
      <c r="A2" s="58"/>
      <c r="B2" s="59"/>
      <c r="C2" s="59"/>
      <c r="D2" s="59"/>
      <c r="E2" s="59"/>
      <c r="F2" s="59"/>
      <c r="G2" s="59"/>
      <c r="H2" s="59"/>
      <c r="I2" s="60"/>
    </row>
    <row r="3" spans="1:9" ht="12.75">
      <c r="A3" s="52" t="s">
        <v>20</v>
      </c>
      <c r="B3" s="52" t="s">
        <v>17</v>
      </c>
      <c r="C3" s="52" t="s">
        <v>22</v>
      </c>
      <c r="D3" s="52"/>
      <c r="E3" s="52"/>
      <c r="F3" s="52"/>
      <c r="G3" s="52"/>
      <c r="H3" s="52"/>
      <c r="I3" s="52" t="s">
        <v>28</v>
      </c>
    </row>
    <row r="4" spans="1:9" ht="33.75">
      <c r="A4" s="52"/>
      <c r="B4" s="52"/>
      <c r="C4" s="8" t="s">
        <v>307</v>
      </c>
      <c r="D4" s="8" t="s">
        <v>26</v>
      </c>
      <c r="E4" s="8" t="s">
        <v>30</v>
      </c>
      <c r="F4" s="24" t="s">
        <v>60</v>
      </c>
      <c r="G4" s="4" t="s">
        <v>12</v>
      </c>
      <c r="H4" s="8" t="s">
        <v>27</v>
      </c>
      <c r="I4" s="52"/>
    </row>
    <row r="5" ht="15">
      <c r="A5" s="5" t="s">
        <v>0</v>
      </c>
    </row>
    <row r="6" spans="1:9" ht="12.75">
      <c r="A6" s="18" t="s">
        <v>275</v>
      </c>
      <c r="B6" s="14" t="s">
        <v>110</v>
      </c>
      <c r="C6" s="18"/>
      <c r="D6" s="14">
        <v>156.84995340167754</v>
      </c>
      <c r="E6" s="18">
        <v>187.74659627674356</v>
      </c>
      <c r="F6" s="18">
        <v>175.48076923076923</v>
      </c>
      <c r="G6" s="18"/>
      <c r="H6" s="14">
        <f aca="true" t="shared" si="0" ref="H6:H38">C6+D6+E6+F6+G6</f>
        <v>520.0773189091904</v>
      </c>
      <c r="I6" s="14">
        <v>1</v>
      </c>
    </row>
    <row r="7" spans="1:9" ht="12.75">
      <c r="A7" s="18" t="s">
        <v>344</v>
      </c>
      <c r="B7" s="14" t="s">
        <v>110</v>
      </c>
      <c r="C7" s="14">
        <v>1</v>
      </c>
      <c r="D7" s="14">
        <v>200</v>
      </c>
      <c r="E7" s="14">
        <v>200</v>
      </c>
      <c r="F7" s="14">
        <v>74.10714285714283</v>
      </c>
      <c r="G7" s="14"/>
      <c r="H7" s="14">
        <f t="shared" si="0"/>
        <v>475.10714285714283</v>
      </c>
      <c r="I7" s="14">
        <v>2</v>
      </c>
    </row>
    <row r="8" spans="1:9" ht="12.75">
      <c r="A8" s="14" t="s">
        <v>203</v>
      </c>
      <c r="B8" s="14" t="s">
        <v>110</v>
      </c>
      <c r="C8" s="18">
        <v>200</v>
      </c>
      <c r="D8" s="18">
        <v>200</v>
      </c>
      <c r="E8" s="18"/>
      <c r="F8" s="18"/>
      <c r="G8" s="18"/>
      <c r="H8" s="14">
        <f t="shared" si="0"/>
        <v>400</v>
      </c>
      <c r="I8" s="14">
        <v>3</v>
      </c>
    </row>
    <row r="9" spans="1:9" ht="12.75">
      <c r="A9" s="28" t="s">
        <v>394</v>
      </c>
      <c r="B9" s="14" t="s">
        <v>14</v>
      </c>
      <c r="C9" s="18"/>
      <c r="E9" s="18">
        <v>172.7979994442901</v>
      </c>
      <c r="F9" s="18">
        <v>200</v>
      </c>
      <c r="G9" s="18"/>
      <c r="H9" s="14">
        <f t="shared" si="0"/>
        <v>372.7979994442901</v>
      </c>
      <c r="I9" s="14">
        <v>4</v>
      </c>
    </row>
    <row r="10" spans="1:9" ht="12.75">
      <c r="A10" s="14" t="s">
        <v>204</v>
      </c>
      <c r="B10" s="14" t="s">
        <v>14</v>
      </c>
      <c r="D10" s="18"/>
      <c r="E10" s="18">
        <v>191.66435120866907</v>
      </c>
      <c r="F10" s="6">
        <v>142.30769230769232</v>
      </c>
      <c r="G10" s="18"/>
      <c r="H10" s="14">
        <f t="shared" si="0"/>
        <v>333.9720435163614</v>
      </c>
      <c r="I10" s="14">
        <v>5</v>
      </c>
    </row>
    <row r="11" spans="1:9" ht="12.75">
      <c r="A11" s="18" t="s">
        <v>249</v>
      </c>
      <c r="B11" s="14" t="s">
        <v>8</v>
      </c>
      <c r="C11" s="18">
        <v>1</v>
      </c>
      <c r="D11" s="18">
        <v>132.61882572227398</v>
      </c>
      <c r="F11" s="18">
        <v>126.30494505494505</v>
      </c>
      <c r="G11" s="18"/>
      <c r="H11" s="14">
        <f t="shared" si="0"/>
        <v>259.92377077721903</v>
      </c>
      <c r="I11" s="14">
        <v>6</v>
      </c>
    </row>
    <row r="12" spans="1:9" ht="12.75">
      <c r="A12" s="14" t="s">
        <v>273</v>
      </c>
      <c r="B12" s="14" t="s">
        <v>127</v>
      </c>
      <c r="C12" s="18">
        <v>1</v>
      </c>
      <c r="D12" s="18"/>
      <c r="E12" s="18">
        <v>164.26785218116146</v>
      </c>
      <c r="F12" s="18">
        <v>65.93406593406593</v>
      </c>
      <c r="G12" s="18"/>
      <c r="H12" s="14">
        <f t="shared" si="0"/>
        <v>231.2019181152274</v>
      </c>
      <c r="I12" s="14">
        <v>7</v>
      </c>
    </row>
    <row r="13" spans="1:9" ht="12.75">
      <c r="A13" s="14" t="s">
        <v>271</v>
      </c>
      <c r="B13" s="14" t="s">
        <v>4</v>
      </c>
      <c r="C13" s="18">
        <v>1</v>
      </c>
      <c r="D13" s="18">
        <v>183.97017707362534</v>
      </c>
      <c r="F13" s="18"/>
      <c r="G13" s="18"/>
      <c r="H13" s="14">
        <f t="shared" si="0"/>
        <v>184.97017707362534</v>
      </c>
      <c r="I13" s="14">
        <v>8</v>
      </c>
    </row>
    <row r="14" spans="1:9" ht="12.75">
      <c r="A14" s="28" t="s">
        <v>289</v>
      </c>
      <c r="B14" s="14" t="s">
        <v>8</v>
      </c>
      <c r="C14" s="18"/>
      <c r="D14" s="14">
        <v>132.61882572227398</v>
      </c>
      <c r="E14" s="18"/>
      <c r="F14" s="18">
        <v>39.423076923076906</v>
      </c>
      <c r="G14" s="18"/>
      <c r="H14" s="14">
        <f t="shared" si="0"/>
        <v>172.0419026453509</v>
      </c>
      <c r="I14" s="14">
        <v>9</v>
      </c>
    </row>
    <row r="15" spans="1:9" ht="12.75">
      <c r="A15" s="18" t="s">
        <v>320</v>
      </c>
      <c r="B15" s="14" t="s">
        <v>110</v>
      </c>
      <c r="C15" s="18">
        <v>1</v>
      </c>
      <c r="D15" s="18">
        <v>156.84995340167754</v>
      </c>
      <c r="E15" s="18"/>
      <c r="F15" s="18"/>
      <c r="G15" s="18"/>
      <c r="H15" s="14">
        <f t="shared" si="0"/>
        <v>157.84995340167754</v>
      </c>
      <c r="I15" s="14">
        <v>10</v>
      </c>
    </row>
    <row r="16" spans="1:9" ht="12.75">
      <c r="A16" s="18" t="s">
        <v>324</v>
      </c>
      <c r="B16" s="14" t="s">
        <v>46</v>
      </c>
      <c r="C16" s="18"/>
      <c r="D16" s="18">
        <v>153.49487418452935</v>
      </c>
      <c r="E16" s="18"/>
      <c r="F16" s="18"/>
      <c r="G16" s="18"/>
      <c r="H16" s="14">
        <f t="shared" si="0"/>
        <v>153.49487418452935</v>
      </c>
      <c r="I16" s="14">
        <v>11</v>
      </c>
    </row>
    <row r="17" spans="1:9" ht="12.75">
      <c r="A17" s="14" t="s">
        <v>356</v>
      </c>
      <c r="B17" s="14" t="s">
        <v>46</v>
      </c>
      <c r="C17" s="18"/>
      <c r="D17" s="14">
        <v>153.49487418452935</v>
      </c>
      <c r="E17" s="18"/>
      <c r="F17" s="18"/>
      <c r="G17" s="18"/>
      <c r="H17" s="14">
        <f t="shared" si="0"/>
        <v>153.49487418452935</v>
      </c>
      <c r="I17" s="14">
        <v>11</v>
      </c>
    </row>
    <row r="18" spans="1:9" ht="12.75">
      <c r="A18" s="14" t="s">
        <v>357</v>
      </c>
      <c r="B18" s="14" t="s">
        <v>46</v>
      </c>
      <c r="C18" s="14"/>
      <c r="D18" s="14">
        <v>153.49487418452935</v>
      </c>
      <c r="E18" s="14"/>
      <c r="F18" s="14"/>
      <c r="G18" s="14"/>
      <c r="H18" s="14">
        <f t="shared" si="0"/>
        <v>153.49487418452935</v>
      </c>
      <c r="I18" s="14">
        <v>11</v>
      </c>
    </row>
    <row r="19" spans="1:9" ht="12.75">
      <c r="A19" s="28" t="s">
        <v>352</v>
      </c>
      <c r="B19" s="14" t="s">
        <v>4</v>
      </c>
      <c r="C19" s="18"/>
      <c r="D19" s="18">
        <v>145.38676607642125</v>
      </c>
      <c r="E19" s="18"/>
      <c r="F19" s="18"/>
      <c r="G19" s="18"/>
      <c r="H19" s="14">
        <f t="shared" si="0"/>
        <v>145.38676607642125</v>
      </c>
      <c r="I19" s="14">
        <v>14</v>
      </c>
    </row>
    <row r="20" spans="1:9" ht="12.75">
      <c r="A20" s="29" t="s">
        <v>353</v>
      </c>
      <c r="B20" s="14" t="s">
        <v>4</v>
      </c>
      <c r="C20" s="14"/>
      <c r="D20" s="18">
        <v>145.38676607642125</v>
      </c>
      <c r="E20" s="18"/>
      <c r="F20" s="18"/>
      <c r="G20" s="18"/>
      <c r="H20" s="14">
        <f t="shared" si="0"/>
        <v>145.38676607642125</v>
      </c>
      <c r="I20" s="14">
        <v>14</v>
      </c>
    </row>
    <row r="21" spans="1:9" ht="12.75">
      <c r="A21" s="28" t="s">
        <v>354</v>
      </c>
      <c r="B21" s="14" t="s">
        <v>4</v>
      </c>
      <c r="C21" s="18"/>
      <c r="D21" s="14">
        <v>145.38676607642125</v>
      </c>
      <c r="E21" s="18"/>
      <c r="F21" s="18"/>
      <c r="G21" s="18"/>
      <c r="H21" s="14">
        <f t="shared" si="0"/>
        <v>145.38676607642125</v>
      </c>
      <c r="I21" s="14">
        <v>14</v>
      </c>
    </row>
    <row r="22" spans="1:9" ht="12.75">
      <c r="A22" s="14" t="s">
        <v>346</v>
      </c>
      <c r="B22" s="14" t="s">
        <v>46</v>
      </c>
      <c r="C22" s="18">
        <v>1</v>
      </c>
      <c r="D22" s="18">
        <v>136.25349487418453</v>
      </c>
      <c r="E22" s="18"/>
      <c r="F22" s="18"/>
      <c r="G22" s="18"/>
      <c r="H22" s="14">
        <f t="shared" si="0"/>
        <v>137.25349487418453</v>
      </c>
      <c r="I22" s="14">
        <v>17</v>
      </c>
    </row>
    <row r="23" spans="1:9" ht="12.75">
      <c r="A23" s="28" t="s">
        <v>291</v>
      </c>
      <c r="B23" s="14" t="s">
        <v>46</v>
      </c>
      <c r="C23" s="14">
        <v>1</v>
      </c>
      <c r="D23" s="18">
        <v>136.25349487418453</v>
      </c>
      <c r="G23" s="18"/>
      <c r="H23" s="14">
        <f t="shared" si="0"/>
        <v>137.25349487418453</v>
      </c>
      <c r="I23" s="14">
        <v>17</v>
      </c>
    </row>
    <row r="24" spans="1:9" ht="12.75">
      <c r="A24" s="18" t="s">
        <v>360</v>
      </c>
      <c r="B24" s="14" t="s">
        <v>46</v>
      </c>
      <c r="D24" s="14">
        <v>136.25349487418453</v>
      </c>
      <c r="G24" s="18"/>
      <c r="H24" s="14">
        <f t="shared" si="0"/>
        <v>136.25349487418453</v>
      </c>
      <c r="I24" s="14">
        <v>17</v>
      </c>
    </row>
    <row r="25" spans="1:9" ht="12.75">
      <c r="A25" s="14" t="s">
        <v>317</v>
      </c>
      <c r="B25" s="14" t="s">
        <v>46</v>
      </c>
      <c r="C25" s="6">
        <v>1</v>
      </c>
      <c r="D25" s="14">
        <v>131.59366262814538</v>
      </c>
      <c r="G25" s="18"/>
      <c r="H25" s="14">
        <f t="shared" si="0"/>
        <v>132.59366262814538</v>
      </c>
      <c r="I25" s="14">
        <v>20</v>
      </c>
    </row>
    <row r="26" spans="1:9" ht="12.75">
      <c r="A26" s="14" t="s">
        <v>351</v>
      </c>
      <c r="B26" s="14" t="s">
        <v>46</v>
      </c>
      <c r="C26" s="18"/>
      <c r="D26" s="18">
        <v>131.59366262814538</v>
      </c>
      <c r="G26" s="18"/>
      <c r="H26" s="14">
        <f t="shared" si="0"/>
        <v>131.59366262814538</v>
      </c>
      <c r="I26" s="14">
        <v>21</v>
      </c>
    </row>
    <row r="27" spans="1:9" ht="12.75">
      <c r="A27" s="14" t="s">
        <v>280</v>
      </c>
      <c r="B27" s="14" t="s">
        <v>8</v>
      </c>
      <c r="C27" s="14">
        <v>1</v>
      </c>
      <c r="D27" s="18">
        <v>96.55172413793105</v>
      </c>
      <c r="E27" s="14">
        <v>1</v>
      </c>
      <c r="F27" s="14">
        <v>1.3049450549450512</v>
      </c>
      <c r="G27" s="18"/>
      <c r="H27" s="14">
        <f t="shared" si="0"/>
        <v>99.8566691928761</v>
      </c>
      <c r="I27" s="14">
        <v>22</v>
      </c>
    </row>
    <row r="28" spans="1:9" ht="12.75">
      <c r="A28" s="14" t="s">
        <v>355</v>
      </c>
      <c r="B28" s="14" t="s">
        <v>8</v>
      </c>
      <c r="C28" s="14"/>
      <c r="D28" s="14">
        <v>96.55172413793105</v>
      </c>
      <c r="E28" s="14"/>
      <c r="F28" s="14"/>
      <c r="G28" s="14"/>
      <c r="H28" s="14">
        <f t="shared" si="0"/>
        <v>96.55172413793105</v>
      </c>
      <c r="I28" s="14">
        <v>23</v>
      </c>
    </row>
    <row r="29" spans="1:9" ht="12.75">
      <c r="A29" s="14" t="s">
        <v>396</v>
      </c>
      <c r="B29" s="14" t="s">
        <v>8</v>
      </c>
      <c r="C29" s="14"/>
      <c r="D29" s="14"/>
      <c r="E29" s="14">
        <v>1</v>
      </c>
      <c r="F29" s="14">
        <v>89.35439560439562</v>
      </c>
      <c r="G29" s="14"/>
      <c r="H29" s="14">
        <f t="shared" si="0"/>
        <v>90.35439560439562</v>
      </c>
      <c r="I29" s="14">
        <v>24</v>
      </c>
    </row>
    <row r="30" spans="1:9" ht="12.75">
      <c r="A30" s="29" t="s">
        <v>347</v>
      </c>
      <c r="B30" s="14" t="s">
        <v>110</v>
      </c>
      <c r="C30" s="18">
        <v>1</v>
      </c>
      <c r="D30" s="18"/>
      <c r="E30" s="18">
        <v>1</v>
      </c>
      <c r="F30" s="18">
        <v>35.78296703296701</v>
      </c>
      <c r="G30" s="18"/>
      <c r="H30" s="14">
        <f t="shared" si="0"/>
        <v>37.78296703296701</v>
      </c>
      <c r="I30" s="14">
        <v>25</v>
      </c>
    </row>
    <row r="31" spans="1:9" ht="12.75">
      <c r="A31" s="28" t="s">
        <v>393</v>
      </c>
      <c r="B31" s="14" t="s">
        <v>8</v>
      </c>
      <c r="D31" s="18"/>
      <c r="E31" s="18">
        <v>1</v>
      </c>
      <c r="F31" s="18">
        <v>9.2032967032967</v>
      </c>
      <c r="G31" s="18"/>
      <c r="H31" s="14">
        <f t="shared" si="0"/>
        <v>10.2032967032967</v>
      </c>
      <c r="I31" s="14">
        <v>26</v>
      </c>
    </row>
    <row r="32" spans="1:9" ht="12.75">
      <c r="A32" s="28" t="s">
        <v>285</v>
      </c>
      <c r="B32" s="14" t="s">
        <v>58</v>
      </c>
      <c r="D32" s="18">
        <v>1</v>
      </c>
      <c r="E32" s="18"/>
      <c r="F32" s="18"/>
      <c r="G32" s="18"/>
      <c r="H32" s="14">
        <f t="shared" si="0"/>
        <v>1</v>
      </c>
      <c r="I32" s="14">
        <v>27</v>
      </c>
    </row>
    <row r="33" spans="1:9" ht="12.75">
      <c r="A33" s="29" t="s">
        <v>284</v>
      </c>
      <c r="B33" s="14" t="s">
        <v>58</v>
      </c>
      <c r="C33" s="18"/>
      <c r="D33" s="18">
        <v>1</v>
      </c>
      <c r="G33" s="18"/>
      <c r="H33" s="14">
        <f t="shared" si="0"/>
        <v>1</v>
      </c>
      <c r="I33" s="14">
        <v>27</v>
      </c>
    </row>
    <row r="34" spans="1:9" ht="12.75">
      <c r="A34" s="14" t="s">
        <v>358</v>
      </c>
      <c r="B34" s="14" t="s">
        <v>58</v>
      </c>
      <c r="C34" s="14"/>
      <c r="D34" s="14">
        <v>1</v>
      </c>
      <c r="E34" s="18"/>
      <c r="F34" s="18"/>
      <c r="G34" s="18"/>
      <c r="H34" s="14">
        <f t="shared" si="0"/>
        <v>1</v>
      </c>
      <c r="I34" s="14">
        <v>27</v>
      </c>
    </row>
    <row r="35" spans="1:9" ht="12.75">
      <c r="A35" s="14" t="s">
        <v>359</v>
      </c>
      <c r="B35" s="14" t="s">
        <v>58</v>
      </c>
      <c r="C35" s="18"/>
      <c r="D35" s="14">
        <v>1</v>
      </c>
      <c r="E35" s="18"/>
      <c r="F35" s="18"/>
      <c r="G35" s="18"/>
      <c r="H35" s="14">
        <f t="shared" si="0"/>
        <v>1</v>
      </c>
      <c r="I35" s="14">
        <v>27</v>
      </c>
    </row>
    <row r="36" spans="1:9" ht="12.75">
      <c r="A36" s="14" t="s">
        <v>319</v>
      </c>
      <c r="B36" s="14" t="s">
        <v>110</v>
      </c>
      <c r="C36" s="18">
        <v>1</v>
      </c>
      <c r="D36" s="14"/>
      <c r="E36" s="18"/>
      <c r="F36" s="18"/>
      <c r="G36" s="18"/>
      <c r="H36" s="14">
        <f t="shared" si="0"/>
        <v>1</v>
      </c>
      <c r="I36" s="14">
        <v>27</v>
      </c>
    </row>
    <row r="37" spans="1:9" ht="12.75">
      <c r="A37" s="14" t="s">
        <v>345</v>
      </c>
      <c r="B37" s="14" t="s">
        <v>46</v>
      </c>
      <c r="C37" s="18">
        <v>1</v>
      </c>
      <c r="D37" s="18"/>
      <c r="E37" s="18"/>
      <c r="F37" s="18"/>
      <c r="G37" s="18"/>
      <c r="H37" s="14">
        <f t="shared" si="0"/>
        <v>1</v>
      </c>
      <c r="I37" s="14">
        <v>27</v>
      </c>
    </row>
    <row r="38" spans="1:9" ht="12.75">
      <c r="A38" s="18" t="s">
        <v>272</v>
      </c>
      <c r="B38" s="14" t="s">
        <v>127</v>
      </c>
      <c r="C38" s="18">
        <v>1</v>
      </c>
      <c r="D38" s="18"/>
      <c r="E38" s="18"/>
      <c r="F38" s="18"/>
      <c r="G38" s="18"/>
      <c r="H38" s="14">
        <f t="shared" si="0"/>
        <v>1</v>
      </c>
      <c r="I38" s="14">
        <v>27</v>
      </c>
    </row>
    <row r="39" spans="1:9" ht="12.75">
      <c r="A39" s="14"/>
      <c r="B39" s="14"/>
      <c r="D39" s="18"/>
      <c r="E39" s="18"/>
      <c r="F39" s="18"/>
      <c r="G39" s="18"/>
      <c r="H39" s="14"/>
      <c r="I39" s="14"/>
    </row>
    <row r="40" spans="1:9" ht="12.75">
      <c r="A40" s="14"/>
      <c r="B40" s="14"/>
      <c r="C40" s="18"/>
      <c r="D40" s="14"/>
      <c r="E40" s="18"/>
      <c r="F40" s="18"/>
      <c r="G40" s="18"/>
      <c r="H40" s="14"/>
      <c r="I40" s="14"/>
    </row>
    <row r="41" spans="1:9" ht="12.75">
      <c r="A41" s="14"/>
      <c r="B41" s="14"/>
      <c r="C41" s="18"/>
      <c r="D41" s="14"/>
      <c r="E41" s="18"/>
      <c r="F41" s="18"/>
      <c r="G41" s="18"/>
      <c r="H41" s="14"/>
      <c r="I41" s="14"/>
    </row>
    <row r="42" spans="1:9" ht="12.75">
      <c r="A42" s="14"/>
      <c r="B42" s="14"/>
      <c r="C42" s="18"/>
      <c r="D42" s="14"/>
      <c r="E42" s="18"/>
      <c r="F42" s="18"/>
      <c r="G42" s="18"/>
      <c r="H42" s="14"/>
      <c r="I42" s="14"/>
    </row>
    <row r="43" spans="1:9" ht="12.75">
      <c r="A43" s="18"/>
      <c r="B43" s="14"/>
      <c r="C43" s="18"/>
      <c r="D43" s="18"/>
      <c r="E43" s="18"/>
      <c r="F43" s="18"/>
      <c r="G43" s="18"/>
      <c r="H43" s="14"/>
      <c r="I43" s="14"/>
    </row>
    <row r="44" spans="1:9" ht="12.75">
      <c r="A44" s="14"/>
      <c r="B44" s="14"/>
      <c r="C44" s="18"/>
      <c r="D44" s="14"/>
      <c r="E44" s="18"/>
      <c r="F44" s="18"/>
      <c r="G44" s="18"/>
      <c r="H44" s="14"/>
      <c r="I44" s="14"/>
    </row>
    <row r="45" spans="1:9" ht="12.75">
      <c r="A45" s="14"/>
      <c r="B45" s="14"/>
      <c r="C45" s="18"/>
      <c r="D45" s="14"/>
      <c r="E45" s="18"/>
      <c r="F45" s="18"/>
      <c r="G45" s="18"/>
      <c r="H45" s="14"/>
      <c r="I45" s="14"/>
    </row>
    <row r="46" spans="1:9" ht="12.75">
      <c r="A46" s="29"/>
      <c r="B46" s="14"/>
      <c r="D46" s="14"/>
      <c r="G46" s="18"/>
      <c r="H46" s="14"/>
      <c r="I46" s="14"/>
    </row>
    <row r="47" spans="1:9" ht="12.75">
      <c r="A47" s="14"/>
      <c r="B47" s="14"/>
      <c r="C47" s="18"/>
      <c r="D47" s="14"/>
      <c r="E47" s="18"/>
      <c r="F47" s="18"/>
      <c r="G47" s="18"/>
      <c r="H47" s="14"/>
      <c r="I47" s="14"/>
    </row>
    <row r="48" spans="1:9" ht="12.75">
      <c r="A48" s="14"/>
      <c r="B48" s="14"/>
      <c r="C48" s="14"/>
      <c r="D48" s="14"/>
      <c r="E48" s="18"/>
      <c r="F48" s="18"/>
      <c r="G48" s="18"/>
      <c r="H48" s="18"/>
      <c r="I48" s="18"/>
    </row>
    <row r="49" spans="1:9" ht="12.75">
      <c r="A49" s="14"/>
      <c r="B49" s="14"/>
      <c r="C49" s="18"/>
      <c r="D49" s="18"/>
      <c r="E49" s="18"/>
      <c r="F49" s="18"/>
      <c r="G49" s="18"/>
      <c r="H49" s="18"/>
      <c r="I49" s="18"/>
    </row>
    <row r="50" spans="1:9" ht="12.75">
      <c r="A50" s="18"/>
      <c r="B50" s="14"/>
      <c r="C50" s="18"/>
      <c r="D50" s="18"/>
      <c r="E50" s="18"/>
      <c r="F50" s="18"/>
      <c r="G50" s="18"/>
      <c r="H50" s="18"/>
      <c r="I50" s="18"/>
    </row>
    <row r="51" spans="1:9" ht="12.75">
      <c r="A51" s="14"/>
      <c r="B51" s="14"/>
      <c r="C51" s="18"/>
      <c r="D51" s="18"/>
      <c r="E51" s="18"/>
      <c r="F51" s="18"/>
      <c r="G51" s="18"/>
      <c r="H51" s="18"/>
      <c r="I51" s="18"/>
    </row>
    <row r="52" spans="1:9" ht="12.75">
      <c r="A52" s="14"/>
      <c r="B52" s="14"/>
      <c r="D52" s="18"/>
      <c r="G52" s="18"/>
      <c r="H52" s="18"/>
      <c r="I52" s="18"/>
    </row>
    <row r="53" spans="1:9" ht="12.75">
      <c r="A53" s="18"/>
      <c r="B53" s="14"/>
      <c r="C53" s="18"/>
      <c r="H53" s="18"/>
      <c r="I53" s="18"/>
    </row>
    <row r="54" spans="1:9" ht="12.75">
      <c r="A54" s="18"/>
      <c r="B54" s="14"/>
      <c r="C54" s="14"/>
      <c r="D54" s="18"/>
      <c r="E54" s="14"/>
      <c r="F54" s="14"/>
      <c r="G54" s="18"/>
      <c r="H54" s="14"/>
      <c r="I54" s="14"/>
    </row>
    <row r="55" spans="1:9" ht="12.75">
      <c r="A55" s="52" t="s">
        <v>20</v>
      </c>
      <c r="B55" s="52" t="s">
        <v>17</v>
      </c>
      <c r="C55" s="52" t="s">
        <v>22</v>
      </c>
      <c r="D55" s="52"/>
      <c r="E55" s="52"/>
      <c r="F55" s="52"/>
      <c r="G55" s="52"/>
      <c r="H55" s="52"/>
      <c r="I55" s="52" t="s">
        <v>28</v>
      </c>
    </row>
    <row r="56" spans="1:9" ht="33.75">
      <c r="A56" s="52"/>
      <c r="B56" s="52"/>
      <c r="C56" s="8" t="s">
        <v>307</v>
      </c>
      <c r="D56" s="8" t="s">
        <v>26</v>
      </c>
      <c r="E56" s="8" t="s">
        <v>30</v>
      </c>
      <c r="F56" s="24" t="s">
        <v>60</v>
      </c>
      <c r="G56" s="4" t="s">
        <v>12</v>
      </c>
      <c r="H56" s="8" t="s">
        <v>27</v>
      </c>
      <c r="I56" s="52"/>
    </row>
    <row r="57" ht="12.75">
      <c r="A57" s="8" t="s">
        <v>3</v>
      </c>
    </row>
    <row r="58" spans="1:9" ht="12.75">
      <c r="A58" s="14" t="s">
        <v>294</v>
      </c>
      <c r="B58" s="14" t="s">
        <v>58</v>
      </c>
      <c r="C58" s="18"/>
      <c r="D58" s="18">
        <v>186.60886319845858</v>
      </c>
      <c r="E58" s="18">
        <v>100</v>
      </c>
      <c r="F58" s="18">
        <v>74.64788732394365</v>
      </c>
      <c r="G58" s="18"/>
      <c r="H58" s="18">
        <f aca="true" t="shared" si="1" ref="H58:H80">C58+D58+E58+F58+G58</f>
        <v>361.2567505224023</v>
      </c>
      <c r="I58" s="18">
        <v>1</v>
      </c>
    </row>
    <row r="59" spans="1:9" ht="12.75">
      <c r="A59" s="14" t="s">
        <v>207</v>
      </c>
      <c r="B59" s="14" t="s">
        <v>46</v>
      </c>
      <c r="D59" s="18">
        <v>200</v>
      </c>
      <c r="E59" s="18"/>
      <c r="F59" s="18"/>
      <c r="G59" s="18"/>
      <c r="H59" s="18">
        <f t="shared" si="1"/>
        <v>200</v>
      </c>
      <c r="I59" s="18">
        <v>2</v>
      </c>
    </row>
    <row r="60" spans="1:9" ht="12.75">
      <c r="A60" s="14" t="s">
        <v>208</v>
      </c>
      <c r="B60" s="14" t="s">
        <v>46</v>
      </c>
      <c r="C60" s="14"/>
      <c r="D60" s="18">
        <v>187.66859344894027</v>
      </c>
      <c r="F60" s="18"/>
      <c r="G60" s="18"/>
      <c r="H60" s="18">
        <f t="shared" si="1"/>
        <v>187.66859344894027</v>
      </c>
      <c r="I60" s="18">
        <v>3</v>
      </c>
    </row>
    <row r="61" spans="1:9" ht="12.75">
      <c r="A61" s="14" t="s">
        <v>281</v>
      </c>
      <c r="B61" s="14" t="s">
        <v>4</v>
      </c>
      <c r="C61" s="18">
        <v>1</v>
      </c>
      <c r="D61" s="18">
        <v>180.44315992292871</v>
      </c>
      <c r="E61" s="18"/>
      <c r="F61" s="18"/>
      <c r="G61" s="18"/>
      <c r="H61" s="18">
        <f t="shared" si="1"/>
        <v>181.44315992292871</v>
      </c>
      <c r="I61" s="18">
        <v>4</v>
      </c>
    </row>
    <row r="62" spans="1:9" ht="12.75">
      <c r="A62" s="18" t="s">
        <v>327</v>
      </c>
      <c r="B62" s="14" t="s">
        <v>46</v>
      </c>
      <c r="C62" s="14"/>
      <c r="D62" s="14">
        <v>176.01156069364163</v>
      </c>
      <c r="E62" s="14"/>
      <c r="F62" s="18"/>
      <c r="G62" s="30"/>
      <c r="H62" s="18">
        <f t="shared" si="1"/>
        <v>176.01156069364163</v>
      </c>
      <c r="I62" s="18">
        <v>5</v>
      </c>
    </row>
    <row r="63" spans="1:9" ht="12.75">
      <c r="A63" s="14" t="s">
        <v>296</v>
      </c>
      <c r="B63" s="14" t="s">
        <v>4</v>
      </c>
      <c r="C63" s="14"/>
      <c r="D63" s="14">
        <v>158.47784200385357</v>
      </c>
      <c r="E63" s="18"/>
      <c r="F63" s="18"/>
      <c r="G63" s="18"/>
      <c r="H63" s="18">
        <f t="shared" si="1"/>
        <v>158.47784200385357</v>
      </c>
      <c r="I63" s="18">
        <v>6</v>
      </c>
    </row>
    <row r="64" spans="1:9" ht="12.75">
      <c r="A64" s="14" t="s">
        <v>295</v>
      </c>
      <c r="B64" s="14" t="s">
        <v>14</v>
      </c>
      <c r="D64" s="18">
        <v>150.96339113680156</v>
      </c>
      <c r="F64" s="18"/>
      <c r="G64" s="18"/>
      <c r="H64" s="18">
        <f t="shared" si="1"/>
        <v>150.96339113680156</v>
      </c>
      <c r="I64" s="18">
        <v>7</v>
      </c>
    </row>
    <row r="65" spans="1:9" ht="12.75">
      <c r="A65" s="29" t="s">
        <v>206</v>
      </c>
      <c r="B65" s="14" t="s">
        <v>8</v>
      </c>
      <c r="C65" s="14">
        <v>1</v>
      </c>
      <c r="D65" s="14">
        <v>108.86319845857417</v>
      </c>
      <c r="E65" s="18"/>
      <c r="F65" s="18">
        <v>33.07250912884717</v>
      </c>
      <c r="G65" s="18"/>
      <c r="H65" s="18">
        <f t="shared" si="1"/>
        <v>142.93570758742135</v>
      </c>
      <c r="I65" s="18">
        <v>8</v>
      </c>
    </row>
    <row r="66" spans="1:9" ht="12.75">
      <c r="A66" s="14" t="s">
        <v>290</v>
      </c>
      <c r="B66" s="14" t="s">
        <v>46</v>
      </c>
      <c r="C66" s="18"/>
      <c r="D66" s="18">
        <v>132.6268464996789</v>
      </c>
      <c r="G66" s="18"/>
      <c r="H66" s="18">
        <f t="shared" si="1"/>
        <v>132.6268464996789</v>
      </c>
      <c r="I66" s="18">
        <v>9</v>
      </c>
    </row>
    <row r="67" spans="1:9" ht="12.75">
      <c r="A67" s="14" t="s">
        <v>292</v>
      </c>
      <c r="B67" s="14" t="s">
        <v>14</v>
      </c>
      <c r="C67" s="14"/>
      <c r="D67" s="14">
        <v>122.15799614643547</v>
      </c>
      <c r="E67" s="18"/>
      <c r="F67" s="18"/>
      <c r="G67" s="18"/>
      <c r="H67" s="18">
        <f t="shared" si="1"/>
        <v>122.15799614643547</v>
      </c>
      <c r="I67" s="18">
        <v>10</v>
      </c>
    </row>
    <row r="68" spans="1:9" ht="12.75">
      <c r="A68" s="14" t="s">
        <v>308</v>
      </c>
      <c r="B68" s="14" t="s">
        <v>14</v>
      </c>
      <c r="C68" s="18"/>
      <c r="D68" s="18"/>
      <c r="E68" s="18">
        <v>21.479452054794507</v>
      </c>
      <c r="F68" s="18">
        <v>100</v>
      </c>
      <c r="G68" s="18"/>
      <c r="H68" s="18">
        <f t="shared" si="1"/>
        <v>121.4794520547945</v>
      </c>
      <c r="I68" s="18">
        <v>11</v>
      </c>
    </row>
    <row r="69" spans="1:9" ht="12.75">
      <c r="A69" s="14" t="s">
        <v>363</v>
      </c>
      <c r="B69" s="14" t="s">
        <v>61</v>
      </c>
      <c r="D69" s="18">
        <v>114.64354527938343</v>
      </c>
      <c r="E69" s="18"/>
      <c r="F69" s="18"/>
      <c r="G69" s="18"/>
      <c r="H69" s="18">
        <f t="shared" si="1"/>
        <v>114.64354527938343</v>
      </c>
      <c r="I69" s="18">
        <v>12</v>
      </c>
    </row>
    <row r="70" spans="1:9" ht="12.75">
      <c r="A70" s="29" t="s">
        <v>364</v>
      </c>
      <c r="B70" s="14" t="s">
        <v>61</v>
      </c>
      <c r="D70" s="18">
        <v>108.86319845857417</v>
      </c>
      <c r="E70" s="18"/>
      <c r="F70" s="18"/>
      <c r="G70" s="18"/>
      <c r="H70" s="18">
        <f t="shared" si="1"/>
        <v>108.86319845857417</v>
      </c>
      <c r="I70" s="18">
        <v>13</v>
      </c>
    </row>
    <row r="71" spans="1:9" ht="12.75">
      <c r="A71" s="14" t="s">
        <v>274</v>
      </c>
      <c r="B71" s="14" t="s">
        <v>5</v>
      </c>
      <c r="C71" s="14"/>
      <c r="D71" s="14">
        <v>104.43159922928709</v>
      </c>
      <c r="E71" s="18"/>
      <c r="F71" s="18"/>
      <c r="G71" s="18"/>
      <c r="H71" s="18">
        <f t="shared" si="1"/>
        <v>104.43159922928709</v>
      </c>
      <c r="I71" s="18">
        <v>14</v>
      </c>
    </row>
    <row r="72" spans="1:9" ht="12.75">
      <c r="A72" s="14" t="s">
        <v>395</v>
      </c>
      <c r="B72" s="14" t="s">
        <v>14</v>
      </c>
      <c r="D72" s="18"/>
      <c r="E72" s="18">
        <v>1</v>
      </c>
      <c r="F72" s="6">
        <v>97.65258215962443</v>
      </c>
      <c r="G72" s="18"/>
      <c r="H72" s="18">
        <f t="shared" si="1"/>
        <v>98.65258215962443</v>
      </c>
      <c r="I72" s="18">
        <v>15</v>
      </c>
    </row>
    <row r="73" spans="1:9" ht="12.75">
      <c r="A73" s="18" t="s">
        <v>209</v>
      </c>
      <c r="B73" s="14" t="s">
        <v>8</v>
      </c>
      <c r="C73" s="18">
        <v>1</v>
      </c>
      <c r="D73" s="18">
        <v>49.518304431599205</v>
      </c>
      <c r="F73" s="18">
        <v>34.585289514866986</v>
      </c>
      <c r="G73" s="18"/>
      <c r="H73" s="18">
        <f t="shared" si="1"/>
        <v>85.10359394646619</v>
      </c>
      <c r="I73" s="18">
        <v>16</v>
      </c>
    </row>
    <row r="74" spans="1:9" ht="12.75">
      <c r="A74" s="14" t="s">
        <v>362</v>
      </c>
      <c r="B74" s="14" t="s">
        <v>58</v>
      </c>
      <c r="D74" s="18">
        <v>68.9145793192036</v>
      </c>
      <c r="E74" s="18"/>
      <c r="F74" s="18"/>
      <c r="G74" s="18"/>
      <c r="H74" s="18">
        <f t="shared" si="1"/>
        <v>68.9145793192036</v>
      </c>
      <c r="I74" s="18">
        <v>17</v>
      </c>
    </row>
    <row r="75" spans="1:9" ht="12.75">
      <c r="A75" s="14" t="s">
        <v>267</v>
      </c>
      <c r="B75" s="14" t="s">
        <v>58</v>
      </c>
      <c r="C75" s="14"/>
      <c r="D75" s="14">
        <v>31.27809890815672</v>
      </c>
      <c r="E75" s="18"/>
      <c r="F75" s="18"/>
      <c r="G75" s="18"/>
      <c r="H75" s="18">
        <f t="shared" si="1"/>
        <v>31.27809890815672</v>
      </c>
      <c r="I75" s="18">
        <v>18</v>
      </c>
    </row>
    <row r="76" spans="1:9" ht="12.75">
      <c r="A76" s="18" t="s">
        <v>361</v>
      </c>
      <c r="B76" s="14" t="s">
        <v>4</v>
      </c>
      <c r="C76" s="18">
        <v>1</v>
      </c>
      <c r="D76" s="18">
        <v>1</v>
      </c>
      <c r="E76" s="18"/>
      <c r="F76" s="18"/>
      <c r="G76" s="18"/>
      <c r="H76" s="18">
        <f t="shared" si="1"/>
        <v>2</v>
      </c>
      <c r="I76" s="18">
        <v>19</v>
      </c>
    </row>
    <row r="77" spans="1:9" ht="12.75">
      <c r="A77" s="14" t="s">
        <v>220</v>
      </c>
      <c r="B77" s="14" t="s">
        <v>4</v>
      </c>
      <c r="C77" s="18"/>
      <c r="D77" s="18">
        <v>1</v>
      </c>
      <c r="E77" s="18"/>
      <c r="F77" s="18"/>
      <c r="G77" s="18"/>
      <c r="H77" s="18">
        <f t="shared" si="1"/>
        <v>1</v>
      </c>
      <c r="I77" s="18">
        <v>20</v>
      </c>
    </row>
    <row r="78" spans="1:9" ht="12.75">
      <c r="A78" s="14" t="s">
        <v>293</v>
      </c>
      <c r="B78" s="14" t="s">
        <v>58</v>
      </c>
      <c r="C78" s="18"/>
      <c r="D78" s="18">
        <v>1</v>
      </c>
      <c r="G78" s="18"/>
      <c r="H78" s="18">
        <f t="shared" si="1"/>
        <v>1</v>
      </c>
      <c r="I78" s="18">
        <v>20</v>
      </c>
    </row>
    <row r="79" spans="1:9" ht="12.75">
      <c r="A79" s="28" t="s">
        <v>277</v>
      </c>
      <c r="B79" s="14" t="s">
        <v>4</v>
      </c>
      <c r="C79" s="14"/>
      <c r="D79" s="14">
        <v>1</v>
      </c>
      <c r="E79" s="18"/>
      <c r="F79" s="18"/>
      <c r="G79" s="18"/>
      <c r="H79" s="18">
        <f t="shared" si="1"/>
        <v>1</v>
      </c>
      <c r="I79" s="18">
        <v>20</v>
      </c>
    </row>
    <row r="80" spans="1:9" ht="12.75">
      <c r="A80" s="29" t="s">
        <v>365</v>
      </c>
      <c r="B80" s="14" t="s">
        <v>61</v>
      </c>
      <c r="C80" s="18"/>
      <c r="D80" s="18">
        <v>1</v>
      </c>
      <c r="E80" s="18"/>
      <c r="F80" s="18"/>
      <c r="G80" s="18"/>
      <c r="H80" s="18">
        <f t="shared" si="1"/>
        <v>1</v>
      </c>
      <c r="I80" s="18">
        <v>20</v>
      </c>
    </row>
    <row r="81" spans="1:9" ht="12.75">
      <c r="A81" s="14"/>
      <c r="B81" s="14"/>
      <c r="C81" s="18"/>
      <c r="D81" s="18"/>
      <c r="E81" s="18"/>
      <c r="F81" s="18"/>
      <c r="G81" s="18"/>
      <c r="H81" s="18"/>
      <c r="I81" s="18"/>
    </row>
    <row r="82" spans="1:9" ht="12.75">
      <c r="A82" s="14"/>
      <c r="B82" s="14"/>
      <c r="C82" s="14"/>
      <c r="D82" s="14"/>
      <c r="E82" s="18"/>
      <c r="F82" s="18"/>
      <c r="G82" s="18"/>
      <c r="H82" s="18"/>
      <c r="I82" s="18"/>
    </row>
    <row r="83" spans="1:9" ht="12.75">
      <c r="A83" s="14"/>
      <c r="B83" s="14"/>
      <c r="C83" s="18"/>
      <c r="D83" s="18"/>
      <c r="E83" s="18"/>
      <c r="F83" s="18"/>
      <c r="G83" s="18"/>
      <c r="H83" s="18"/>
      <c r="I83" s="18"/>
    </row>
    <row r="84" spans="1:9" ht="12.75">
      <c r="A84" s="14"/>
      <c r="B84" s="14"/>
      <c r="C84" s="14"/>
      <c r="D84" s="14"/>
      <c r="E84" s="14"/>
      <c r="F84" s="14"/>
      <c r="G84" s="14"/>
      <c r="H84" s="18"/>
      <c r="I84" s="18"/>
    </row>
    <row r="85" spans="1:9" ht="12.75">
      <c r="A85" s="14"/>
      <c r="B85" s="14"/>
      <c r="C85" s="14"/>
      <c r="D85" s="14"/>
      <c r="E85" s="14"/>
      <c r="F85" s="14"/>
      <c r="G85" s="14"/>
      <c r="H85" s="18"/>
      <c r="I85" s="18"/>
    </row>
    <row r="86" spans="1:9" ht="12.75">
      <c r="A86" s="18"/>
      <c r="B86" s="14"/>
      <c r="D86" s="18"/>
      <c r="E86" s="18"/>
      <c r="F86" s="18"/>
      <c r="H86" s="18"/>
      <c r="I86" s="18"/>
    </row>
    <row r="87" spans="1:9" ht="12.75">
      <c r="A87" s="14"/>
      <c r="B87" s="14"/>
      <c r="C87" s="14"/>
      <c r="D87" s="14"/>
      <c r="E87" s="18"/>
      <c r="F87" s="18"/>
      <c r="G87" s="18"/>
      <c r="H87" s="18"/>
      <c r="I87" s="18"/>
    </row>
    <row r="88" spans="1:9" ht="12.75">
      <c r="A88" s="14"/>
      <c r="B88" s="14"/>
      <c r="C88" s="18"/>
      <c r="D88" s="18"/>
      <c r="E88" s="18"/>
      <c r="F88" s="18"/>
      <c r="G88" s="18"/>
      <c r="H88" s="18"/>
      <c r="I88" s="18"/>
    </row>
    <row r="89" spans="1:9" ht="12.75">
      <c r="A89" s="18"/>
      <c r="B89" s="14"/>
      <c r="C89" s="18"/>
      <c r="D89" s="18"/>
      <c r="E89" s="18"/>
      <c r="F89" s="18"/>
      <c r="G89" s="18"/>
      <c r="H89" s="18"/>
      <c r="I89" s="18"/>
    </row>
    <row r="90" spans="1:9" ht="12.75">
      <c r="A90" s="14"/>
      <c r="B90" s="14"/>
      <c r="C90" s="18"/>
      <c r="D90" s="18"/>
      <c r="E90" s="18"/>
      <c r="F90" s="18"/>
      <c r="G90" s="18"/>
      <c r="H90" s="18"/>
      <c r="I90" s="18"/>
    </row>
    <row r="91" spans="1:9" ht="12.75">
      <c r="A91" s="14"/>
      <c r="B91" s="14"/>
      <c r="D91" s="18"/>
      <c r="G91" s="18"/>
      <c r="H91" s="18"/>
      <c r="I91" s="18"/>
    </row>
    <row r="92" spans="1:9" ht="12.75">
      <c r="A92" s="18"/>
      <c r="B92" s="14"/>
      <c r="C92" s="18"/>
      <c r="H92" s="18"/>
      <c r="I92" s="18"/>
    </row>
    <row r="93" spans="1:9" ht="12.75">
      <c r="A93" s="52" t="s">
        <v>20</v>
      </c>
      <c r="B93" s="52" t="s">
        <v>17</v>
      </c>
      <c r="C93" s="52" t="s">
        <v>22</v>
      </c>
      <c r="D93" s="52"/>
      <c r="E93" s="52"/>
      <c r="F93" s="52"/>
      <c r="G93" s="52"/>
      <c r="H93" s="52"/>
      <c r="I93" s="52" t="s">
        <v>28</v>
      </c>
    </row>
    <row r="94" spans="1:9" ht="33.75">
      <c r="A94" s="52"/>
      <c r="B94" s="52"/>
      <c r="C94" s="8" t="s">
        <v>307</v>
      </c>
      <c r="D94" s="8" t="s">
        <v>26</v>
      </c>
      <c r="E94" s="8" t="s">
        <v>30</v>
      </c>
      <c r="F94" s="24" t="s">
        <v>60</v>
      </c>
      <c r="G94" s="4" t="s">
        <v>12</v>
      </c>
      <c r="H94" s="8" t="s">
        <v>27</v>
      </c>
      <c r="I94" s="52"/>
    </row>
    <row r="95" ht="14.25">
      <c r="A95" s="7" t="s">
        <v>2</v>
      </c>
    </row>
    <row r="96" spans="1:9" ht="12.75">
      <c r="A96" s="18" t="s">
        <v>212</v>
      </c>
      <c r="B96" s="14" t="s">
        <v>5</v>
      </c>
      <c r="C96" s="18">
        <v>1</v>
      </c>
      <c r="D96" s="18">
        <v>184.41619585687383</v>
      </c>
      <c r="E96" s="14">
        <v>76.9030013049152</v>
      </c>
      <c r="F96" s="18">
        <v>100</v>
      </c>
      <c r="G96" s="18"/>
      <c r="H96" s="18">
        <f aca="true" t="shared" si="2" ref="H96:H110">C96+D96+E96+F96+G96</f>
        <v>362.319197161789</v>
      </c>
      <c r="I96" s="18">
        <v>1</v>
      </c>
    </row>
    <row r="97" spans="1:9" ht="12.75">
      <c r="A97" s="14" t="s">
        <v>194</v>
      </c>
      <c r="B97" s="14" t="s">
        <v>5</v>
      </c>
      <c r="C97" s="14">
        <v>1</v>
      </c>
      <c r="D97" s="14">
        <v>125.84745762711864</v>
      </c>
      <c r="E97" s="14">
        <v>100</v>
      </c>
      <c r="F97" s="18">
        <v>44.238517324738126</v>
      </c>
      <c r="G97" s="18"/>
      <c r="H97" s="18">
        <f t="shared" si="2"/>
        <v>271.08597495185677</v>
      </c>
      <c r="I97" s="18">
        <v>2</v>
      </c>
    </row>
    <row r="98" spans="1:9" ht="12.75">
      <c r="A98" s="14" t="s">
        <v>81</v>
      </c>
      <c r="B98" s="14" t="s">
        <v>14</v>
      </c>
      <c r="C98" s="14"/>
      <c r="D98" s="14">
        <v>200</v>
      </c>
      <c r="E98" s="18"/>
      <c r="F98" s="18"/>
      <c r="G98" s="18"/>
      <c r="H98" s="18">
        <f t="shared" si="2"/>
        <v>200</v>
      </c>
      <c r="I98" s="18">
        <v>3</v>
      </c>
    </row>
    <row r="99" spans="1:9" ht="12.75">
      <c r="A99" s="18" t="s">
        <v>368</v>
      </c>
      <c r="B99" s="14" t="s">
        <v>58</v>
      </c>
      <c r="C99" s="14"/>
      <c r="D99" s="14">
        <v>191.4783427495292</v>
      </c>
      <c r="E99" s="18">
        <v>1</v>
      </c>
      <c r="F99" s="18">
        <v>1</v>
      </c>
      <c r="G99" s="18"/>
      <c r="H99" s="18">
        <f t="shared" si="2"/>
        <v>193.4783427495292</v>
      </c>
      <c r="I99" s="18">
        <v>4</v>
      </c>
    </row>
    <row r="100" spans="1:9" ht="12.75">
      <c r="A100" s="18" t="s">
        <v>367</v>
      </c>
      <c r="B100" s="14" t="s">
        <v>8</v>
      </c>
      <c r="D100" s="18">
        <v>177.7306967984934</v>
      </c>
      <c r="E100" s="18"/>
      <c r="F100" s="18"/>
      <c r="G100" s="18"/>
      <c r="H100" s="18">
        <f t="shared" si="2"/>
        <v>177.7306967984934</v>
      </c>
      <c r="I100" s="18">
        <v>5</v>
      </c>
    </row>
    <row r="101" spans="1:9" ht="12.75">
      <c r="A101" s="14" t="s">
        <v>88</v>
      </c>
      <c r="B101" s="14" t="s">
        <v>58</v>
      </c>
      <c r="C101" s="14"/>
      <c r="D101" s="14">
        <v>174.52919020715632</v>
      </c>
      <c r="E101" s="14"/>
      <c r="F101" s="18"/>
      <c r="G101" s="18"/>
      <c r="H101" s="18">
        <f t="shared" si="2"/>
        <v>174.52919020715632</v>
      </c>
      <c r="I101" s="18">
        <v>6</v>
      </c>
    </row>
    <row r="102" spans="1:9" ht="12.75">
      <c r="A102" s="18" t="s">
        <v>247</v>
      </c>
      <c r="B102" s="14" t="s">
        <v>4</v>
      </c>
      <c r="C102" s="14"/>
      <c r="D102" s="14">
        <v>165.7250470809793</v>
      </c>
      <c r="E102" s="14"/>
      <c r="F102" s="18"/>
      <c r="G102" s="18"/>
      <c r="H102" s="18">
        <f t="shared" si="2"/>
        <v>165.7250470809793</v>
      </c>
      <c r="I102" s="18">
        <v>7</v>
      </c>
    </row>
    <row r="103" spans="1:9" ht="12.75">
      <c r="A103" s="18" t="s">
        <v>193</v>
      </c>
      <c r="B103" s="14" t="s">
        <v>4</v>
      </c>
      <c r="C103" s="18">
        <v>1</v>
      </c>
      <c r="D103" s="18">
        <v>155.74387947269304</v>
      </c>
      <c r="E103" s="18"/>
      <c r="F103" s="18"/>
      <c r="G103" s="18"/>
      <c r="H103" s="18">
        <f t="shared" si="2"/>
        <v>156.74387947269304</v>
      </c>
      <c r="I103" s="18">
        <v>8</v>
      </c>
    </row>
    <row r="104" spans="1:9" ht="12.75">
      <c r="A104" s="18" t="s">
        <v>192</v>
      </c>
      <c r="B104" s="14" t="s">
        <v>58</v>
      </c>
      <c r="C104" s="14"/>
      <c r="D104" s="14">
        <v>90.16007532956684</v>
      </c>
      <c r="E104" s="14">
        <v>56.11135276207045</v>
      </c>
      <c r="F104" s="18">
        <v>1</v>
      </c>
      <c r="G104" s="18"/>
      <c r="H104" s="18">
        <f t="shared" si="2"/>
        <v>147.2714280916373</v>
      </c>
      <c r="I104" s="18">
        <v>9</v>
      </c>
    </row>
    <row r="105" spans="1:9" ht="12.75">
      <c r="A105" s="18" t="s">
        <v>297</v>
      </c>
      <c r="B105" s="14" t="s">
        <v>61</v>
      </c>
      <c r="C105" s="14"/>
      <c r="D105" s="14">
        <v>138.93596986817326</v>
      </c>
      <c r="E105" s="18"/>
      <c r="F105" s="18"/>
      <c r="G105" s="18"/>
      <c r="H105" s="18">
        <f t="shared" si="2"/>
        <v>138.93596986817326</v>
      </c>
      <c r="I105" s="18">
        <v>10</v>
      </c>
    </row>
    <row r="106" spans="1:9" ht="12.75">
      <c r="A106" s="14" t="s">
        <v>246</v>
      </c>
      <c r="B106" s="14" t="s">
        <v>61</v>
      </c>
      <c r="C106" s="18"/>
      <c r="D106" s="18">
        <v>115.63088512241055</v>
      </c>
      <c r="E106" s="18"/>
      <c r="F106" s="18"/>
      <c r="G106" s="18"/>
      <c r="H106" s="18">
        <f t="shared" si="2"/>
        <v>115.63088512241055</v>
      </c>
      <c r="I106" s="18">
        <v>11</v>
      </c>
    </row>
    <row r="107" spans="1:9" ht="12.75">
      <c r="A107" s="28" t="s">
        <v>366</v>
      </c>
      <c r="B107" s="14" t="s">
        <v>5</v>
      </c>
      <c r="C107" s="14"/>
      <c r="D107" s="14">
        <v>106.0734463276836</v>
      </c>
      <c r="E107" s="18"/>
      <c r="F107" s="18"/>
      <c r="G107" s="18"/>
      <c r="H107" s="18">
        <f t="shared" si="2"/>
        <v>106.0734463276836</v>
      </c>
      <c r="I107" s="18">
        <v>12</v>
      </c>
    </row>
    <row r="108" spans="1:9" ht="12.75">
      <c r="A108" s="18" t="s">
        <v>189</v>
      </c>
      <c r="B108" s="14" t="s">
        <v>4</v>
      </c>
      <c r="C108" s="18">
        <v>1</v>
      </c>
      <c r="D108" s="18">
        <v>33.40866290018832</v>
      </c>
      <c r="E108" s="18"/>
      <c r="F108" s="18"/>
      <c r="H108" s="18">
        <f t="shared" si="2"/>
        <v>34.40866290018832</v>
      </c>
      <c r="I108" s="18">
        <v>13</v>
      </c>
    </row>
    <row r="109" spans="1:9" ht="12.75">
      <c r="A109" s="14" t="s">
        <v>188</v>
      </c>
      <c r="B109" s="14" t="s">
        <v>4</v>
      </c>
      <c r="C109" s="14">
        <v>1</v>
      </c>
      <c r="D109" s="14">
        <v>1</v>
      </c>
      <c r="E109" s="14"/>
      <c r="F109" s="14"/>
      <c r="G109" s="18"/>
      <c r="H109" s="18">
        <f t="shared" si="2"/>
        <v>2</v>
      </c>
      <c r="I109" s="18">
        <v>14</v>
      </c>
    </row>
    <row r="110" spans="1:9" ht="12.75">
      <c r="A110" s="14" t="s">
        <v>343</v>
      </c>
      <c r="B110" s="14" t="s">
        <v>14</v>
      </c>
      <c r="C110" s="14">
        <v>1</v>
      </c>
      <c r="D110" s="14"/>
      <c r="E110" s="18"/>
      <c r="F110" s="18"/>
      <c r="G110" s="18"/>
      <c r="H110" s="18">
        <f t="shared" si="2"/>
        <v>1</v>
      </c>
      <c r="I110" s="18">
        <v>15</v>
      </c>
    </row>
    <row r="111" spans="1:9" ht="12.75">
      <c r="A111" s="18"/>
      <c r="B111" s="14"/>
      <c r="C111" s="14"/>
      <c r="D111" s="14"/>
      <c r="E111" s="18"/>
      <c r="F111" s="18"/>
      <c r="G111" s="18"/>
      <c r="H111" s="18"/>
      <c r="I111" s="18"/>
    </row>
    <row r="112" spans="1:9" ht="12.75">
      <c r="A112" s="18"/>
      <c r="B112" s="14"/>
      <c r="D112" s="18"/>
      <c r="E112" s="18"/>
      <c r="F112" s="18"/>
      <c r="G112" s="18"/>
      <c r="H112" s="18"/>
      <c r="I112" s="18"/>
    </row>
    <row r="113" spans="1:9" ht="12.75">
      <c r="A113" s="18"/>
      <c r="B113" s="14"/>
      <c r="C113" s="14"/>
      <c r="D113" s="14"/>
      <c r="E113" s="14"/>
      <c r="F113" s="14"/>
      <c r="G113" s="14"/>
      <c r="H113" s="18"/>
      <c r="I113" s="18"/>
    </row>
    <row r="114" spans="1:9" ht="12.75">
      <c r="A114" s="14"/>
      <c r="B114" s="14"/>
      <c r="C114" s="14"/>
      <c r="D114" s="14"/>
      <c r="E114" s="18"/>
      <c r="F114" s="18"/>
      <c r="G114" s="18"/>
      <c r="H114" s="18"/>
      <c r="I114" s="18"/>
    </row>
    <row r="115" spans="1:9" ht="12.75">
      <c r="A115" s="18"/>
      <c r="B115" s="14"/>
      <c r="C115" s="14"/>
      <c r="D115" s="14"/>
      <c r="E115" s="18"/>
      <c r="F115" s="18"/>
      <c r="G115" s="18"/>
      <c r="H115" s="18"/>
      <c r="I115" s="18"/>
    </row>
    <row r="116" spans="1:9" ht="12.75">
      <c r="A116" s="14"/>
      <c r="B116" s="14"/>
      <c r="D116" s="18"/>
      <c r="E116" s="18"/>
      <c r="F116" s="18"/>
      <c r="H116" s="18"/>
      <c r="I116" s="18"/>
    </row>
    <row r="117" spans="1:9" ht="12.75">
      <c r="A117" s="14"/>
      <c r="B117" s="14"/>
      <c r="D117" s="18"/>
      <c r="G117" s="18"/>
      <c r="H117" s="18"/>
      <c r="I117" s="18"/>
    </row>
    <row r="118" spans="1:9" ht="12.75">
      <c r="A118" s="14"/>
      <c r="B118" s="14"/>
      <c r="C118" s="14"/>
      <c r="D118" s="14"/>
      <c r="E118" s="18"/>
      <c r="F118" s="18"/>
      <c r="G118" s="18"/>
      <c r="H118" s="18"/>
      <c r="I118" s="18"/>
    </row>
    <row r="119" spans="1:9" ht="12.75">
      <c r="A119" s="18"/>
      <c r="B119" s="14"/>
      <c r="D119" s="18"/>
      <c r="E119" s="18"/>
      <c r="F119" s="18"/>
      <c r="H119" s="18"/>
      <c r="I119" s="18"/>
    </row>
    <row r="120" spans="1:9" ht="12.75">
      <c r="A120" s="18"/>
      <c r="B120" s="14"/>
      <c r="D120" s="18"/>
      <c r="E120" s="18"/>
      <c r="F120" s="18"/>
      <c r="G120" s="18"/>
      <c r="H120" s="18"/>
      <c r="I120" s="18"/>
    </row>
    <row r="121" spans="1:9" ht="12.75">
      <c r="A121" s="14"/>
      <c r="B121" s="14"/>
      <c r="C121" s="18"/>
      <c r="D121" s="18"/>
      <c r="E121" s="18"/>
      <c r="F121" s="18"/>
      <c r="G121" s="18"/>
      <c r="H121" s="18"/>
      <c r="I121" s="18"/>
    </row>
    <row r="122" spans="1:9" ht="12.75">
      <c r="A122" s="14"/>
      <c r="B122" s="14"/>
      <c r="C122" s="14"/>
      <c r="D122" s="14"/>
      <c r="E122" s="18"/>
      <c r="F122" s="18"/>
      <c r="G122" s="18"/>
      <c r="H122" s="18"/>
      <c r="I122" s="18"/>
    </row>
    <row r="123" spans="1:9" ht="12.75">
      <c r="A123" s="18"/>
      <c r="B123" s="18"/>
      <c r="D123" s="18"/>
      <c r="E123" s="18"/>
      <c r="F123" s="18"/>
      <c r="G123" s="18"/>
      <c r="H123" s="18"/>
      <c r="I123" s="18"/>
    </row>
    <row r="124" spans="1:9" ht="12.75">
      <c r="A124" s="14"/>
      <c r="B124" s="14"/>
      <c r="C124" s="14"/>
      <c r="D124" s="14"/>
      <c r="E124" s="18"/>
      <c r="F124" s="18"/>
      <c r="G124" s="18"/>
      <c r="H124" s="18"/>
      <c r="I124" s="18"/>
    </row>
    <row r="125" spans="1:9" ht="12.75">
      <c r="A125" s="18"/>
      <c r="B125" s="14"/>
      <c r="C125" s="14"/>
      <c r="D125" s="14"/>
      <c r="E125" s="14"/>
      <c r="F125" s="14"/>
      <c r="G125" s="14"/>
      <c r="H125" s="18"/>
      <c r="I125" s="18"/>
    </row>
    <row r="126" spans="1:9" ht="12.75">
      <c r="A126" s="14"/>
      <c r="B126" s="14"/>
      <c r="D126" s="18"/>
      <c r="G126" s="18"/>
      <c r="H126" s="14"/>
      <c r="I126" s="18"/>
    </row>
    <row r="127" spans="1:9" ht="12.75">
      <c r="A127" s="53" t="s">
        <v>20</v>
      </c>
      <c r="B127" s="53" t="s">
        <v>17</v>
      </c>
      <c r="C127" s="52" t="s">
        <v>22</v>
      </c>
      <c r="D127" s="52"/>
      <c r="E127" s="52"/>
      <c r="F127" s="52"/>
      <c r="G127" s="52"/>
      <c r="H127" s="52"/>
      <c r="I127" s="52" t="s">
        <v>28</v>
      </c>
    </row>
    <row r="128" spans="1:9" ht="33.75">
      <c r="A128" s="54"/>
      <c r="B128" s="54"/>
      <c r="C128" s="8" t="s">
        <v>307</v>
      </c>
      <c r="D128" s="8" t="s">
        <v>26</v>
      </c>
      <c r="E128" s="8" t="s">
        <v>30</v>
      </c>
      <c r="F128" s="24" t="s">
        <v>60</v>
      </c>
      <c r="G128" s="4" t="s">
        <v>12</v>
      </c>
      <c r="H128" s="8" t="s">
        <v>27</v>
      </c>
      <c r="I128" s="52"/>
    </row>
    <row r="129" ht="12.75">
      <c r="A129" s="8" t="s">
        <v>11</v>
      </c>
    </row>
    <row r="130" spans="1:9" ht="12.75">
      <c r="A130" s="14" t="s">
        <v>66</v>
      </c>
      <c r="B130" s="14" t="s">
        <v>110</v>
      </c>
      <c r="C130" s="14">
        <v>100</v>
      </c>
      <c r="D130" s="14">
        <v>100</v>
      </c>
      <c r="E130" s="18"/>
      <c r="F130" s="18"/>
      <c r="G130" s="18"/>
      <c r="H130" s="18">
        <f>C130+D130+E130+F130+G130</f>
        <v>200</v>
      </c>
      <c r="I130" s="18">
        <v>1</v>
      </c>
    </row>
    <row r="131" spans="1:9" ht="12.75">
      <c r="A131" s="18" t="s">
        <v>369</v>
      </c>
      <c r="B131" s="14" t="s">
        <v>61</v>
      </c>
      <c r="C131" s="18"/>
      <c r="D131" s="18">
        <v>23.79251025539233</v>
      </c>
      <c r="E131" s="14"/>
      <c r="F131" s="14"/>
      <c r="G131" s="18"/>
      <c r="H131" s="18">
        <f>C131+D131+E131+F131+G131</f>
        <v>23.79251025539233</v>
      </c>
      <c r="I131" s="18">
        <v>2</v>
      </c>
    </row>
    <row r="132" spans="1:9" ht="12.75">
      <c r="A132" s="14" t="s">
        <v>116</v>
      </c>
      <c r="B132" s="14" t="s">
        <v>5</v>
      </c>
      <c r="C132" s="18">
        <v>1</v>
      </c>
      <c r="D132" s="18"/>
      <c r="E132" s="18"/>
      <c r="F132" s="18"/>
      <c r="G132" s="18"/>
      <c r="H132" s="18">
        <f>C132+D132+E132+F132+G132</f>
        <v>1</v>
      </c>
      <c r="I132" s="18">
        <v>3</v>
      </c>
    </row>
    <row r="133" spans="1:9" ht="12.75">
      <c r="A133" s="14"/>
      <c r="B133" s="14"/>
      <c r="C133" s="14"/>
      <c r="D133" s="14"/>
      <c r="E133" s="18"/>
      <c r="F133" s="18"/>
      <c r="G133" s="18"/>
      <c r="H133" s="18"/>
      <c r="I133" s="18"/>
    </row>
    <row r="134" spans="1:9" ht="12.75">
      <c r="A134" s="14"/>
      <c r="B134" s="14"/>
      <c r="C134" s="14"/>
      <c r="D134" s="14"/>
      <c r="E134" s="18"/>
      <c r="F134" s="18"/>
      <c r="G134" s="18"/>
      <c r="H134" s="18"/>
      <c r="I134" s="18"/>
    </row>
    <row r="135" spans="1:9" ht="12.75">
      <c r="A135" s="14"/>
      <c r="B135" s="14"/>
      <c r="C135" s="18"/>
      <c r="D135" s="18"/>
      <c r="E135" s="18"/>
      <c r="F135" s="18"/>
      <c r="H135" s="18"/>
      <c r="I135" s="18"/>
    </row>
    <row r="136" spans="1:9" ht="12.75">
      <c r="A136" s="14"/>
      <c r="B136" s="14"/>
      <c r="D136" s="18"/>
      <c r="G136" s="18"/>
      <c r="H136" s="18"/>
      <c r="I136" s="18"/>
    </row>
    <row r="137" spans="1:9" ht="12.75">
      <c r="A137" s="14"/>
      <c r="B137" s="14"/>
      <c r="C137" s="14"/>
      <c r="D137" s="14"/>
      <c r="E137" s="18"/>
      <c r="F137" s="18"/>
      <c r="G137" s="18"/>
      <c r="H137" s="18"/>
      <c r="I137" s="18"/>
    </row>
    <row r="138" spans="1:9" ht="12.75">
      <c r="A138" s="18"/>
      <c r="B138" s="14"/>
      <c r="D138" s="18"/>
      <c r="E138" s="18"/>
      <c r="F138" s="18"/>
      <c r="H138" s="18"/>
      <c r="I138" s="18"/>
    </row>
    <row r="139" spans="1:9" ht="12.75">
      <c r="A139" s="18"/>
      <c r="B139" s="14"/>
      <c r="D139" s="18"/>
      <c r="E139" s="18"/>
      <c r="F139" s="18"/>
      <c r="G139" s="18"/>
      <c r="H139" s="18"/>
      <c r="I139" s="18"/>
    </row>
    <row r="140" spans="1:9" ht="12.75">
      <c r="A140" s="14"/>
      <c r="B140" s="14"/>
      <c r="C140" s="18"/>
      <c r="D140" s="18"/>
      <c r="E140" s="18"/>
      <c r="F140" s="18"/>
      <c r="G140" s="18"/>
      <c r="H140" s="18"/>
      <c r="I140" s="18"/>
    </row>
    <row r="141" spans="1:9" ht="12.75">
      <c r="A141" s="14"/>
      <c r="B141" s="14"/>
      <c r="C141" s="14"/>
      <c r="D141" s="14"/>
      <c r="E141" s="18"/>
      <c r="F141" s="18"/>
      <c r="G141" s="18"/>
      <c r="H141" s="18"/>
      <c r="I141" s="18"/>
    </row>
    <row r="142" spans="1:9" ht="12.75">
      <c r="A142" s="18"/>
      <c r="B142" s="18"/>
      <c r="D142" s="18"/>
      <c r="E142" s="18"/>
      <c r="F142" s="18"/>
      <c r="G142" s="18"/>
      <c r="H142" s="18"/>
      <c r="I142" s="18"/>
    </row>
    <row r="143" spans="1:9" ht="12.75">
      <c r="A143" s="14"/>
      <c r="B143" s="14"/>
      <c r="C143" s="14"/>
      <c r="D143" s="14"/>
      <c r="E143" s="18"/>
      <c r="F143" s="18"/>
      <c r="G143" s="18"/>
      <c r="H143" s="18"/>
      <c r="I143" s="18"/>
    </row>
    <row r="144" spans="1:9" ht="12.75">
      <c r="A144" s="14"/>
      <c r="B144" s="14"/>
      <c r="D144" s="18"/>
      <c r="G144" s="18"/>
      <c r="H144" s="14"/>
      <c r="I144" s="18"/>
    </row>
    <row r="145" spans="1:9" ht="12.75">
      <c r="A145" s="18"/>
      <c r="B145" s="14"/>
      <c r="C145" s="14"/>
      <c r="D145" s="14"/>
      <c r="E145" s="18"/>
      <c r="F145" s="18"/>
      <c r="G145" s="18"/>
      <c r="H145" s="18"/>
      <c r="I145" s="18"/>
    </row>
    <row r="146" spans="1:9" ht="12.75">
      <c r="A146" s="52" t="s">
        <v>20</v>
      </c>
      <c r="B146" s="52" t="s">
        <v>155</v>
      </c>
      <c r="C146" s="52" t="s">
        <v>22</v>
      </c>
      <c r="D146" s="52"/>
      <c r="E146" s="52"/>
      <c r="F146" s="52"/>
      <c r="G146" s="52"/>
      <c r="H146" s="52"/>
      <c r="I146" s="52" t="s">
        <v>28</v>
      </c>
    </row>
    <row r="147" spans="1:9" ht="33.75">
      <c r="A147" s="52"/>
      <c r="B147" s="52"/>
      <c r="C147" s="8" t="s">
        <v>307</v>
      </c>
      <c r="D147" s="8" t="s">
        <v>26</v>
      </c>
      <c r="E147" s="8" t="s">
        <v>30</v>
      </c>
      <c r="F147" s="24" t="s">
        <v>60</v>
      </c>
      <c r="G147" s="4" t="s">
        <v>12</v>
      </c>
      <c r="H147" s="8" t="s">
        <v>27</v>
      </c>
      <c r="I147" s="52"/>
    </row>
    <row r="148" spans="1:9" ht="12.75">
      <c r="A148" s="9" t="s">
        <v>32</v>
      </c>
      <c r="I148" s="18"/>
    </row>
    <row r="149" spans="1:9" ht="12.75">
      <c r="A149" s="14" t="s">
        <v>370</v>
      </c>
      <c r="B149" s="14" t="s">
        <v>110</v>
      </c>
      <c r="C149" s="14"/>
      <c r="D149" s="14">
        <v>100</v>
      </c>
      <c r="E149" s="14"/>
      <c r="F149" s="14"/>
      <c r="G149" s="14"/>
      <c r="H149" s="18">
        <f>C149+D149+E149+F149+G149</f>
        <v>100</v>
      </c>
      <c r="I149" s="18">
        <v>1</v>
      </c>
    </row>
    <row r="150" spans="1:9" ht="12.75">
      <c r="A150" s="14" t="s">
        <v>56</v>
      </c>
      <c r="B150" s="14" t="s">
        <v>29</v>
      </c>
      <c r="C150" s="14">
        <v>100</v>
      </c>
      <c r="D150" s="18"/>
      <c r="G150" s="18"/>
      <c r="H150" s="18">
        <f>C150+D150+E150+F150+G150</f>
        <v>100</v>
      </c>
      <c r="I150" s="18">
        <v>1</v>
      </c>
    </row>
    <row r="151" spans="1:9" ht="12.75">
      <c r="A151" s="14"/>
      <c r="B151" s="14"/>
      <c r="D151" s="18"/>
      <c r="E151" s="18"/>
      <c r="F151" s="18"/>
      <c r="G151" s="18"/>
      <c r="H151" s="18"/>
      <c r="I151" s="18"/>
    </row>
    <row r="152" spans="1:9" ht="12.75">
      <c r="A152" s="14"/>
      <c r="B152" s="14"/>
      <c r="C152" s="14"/>
      <c r="D152" s="18"/>
      <c r="H152" s="18"/>
      <c r="I152" s="18"/>
    </row>
    <row r="153" spans="1:9" ht="12.75">
      <c r="A153" s="14"/>
      <c r="B153" s="14"/>
      <c r="C153" s="14"/>
      <c r="D153" s="14"/>
      <c r="E153" s="14"/>
      <c r="F153" s="14"/>
      <c r="G153" s="30"/>
      <c r="H153" s="18"/>
      <c r="I153" s="18"/>
    </row>
    <row r="154" spans="1:9" ht="12.75">
      <c r="A154" s="14"/>
      <c r="B154" s="14"/>
      <c r="C154" s="14"/>
      <c r="D154" s="18"/>
      <c r="H154" s="18"/>
      <c r="I154" s="18"/>
    </row>
    <row r="155" spans="1:9" ht="12.75">
      <c r="A155" s="14"/>
      <c r="B155" s="14"/>
      <c r="C155" s="14"/>
      <c r="D155" s="14"/>
      <c r="E155" s="18"/>
      <c r="F155" s="18"/>
      <c r="G155" s="18"/>
      <c r="H155" s="18"/>
      <c r="I155" s="18"/>
    </row>
    <row r="156" spans="1:9" ht="12.75">
      <c r="A156" s="14"/>
      <c r="B156" s="14"/>
      <c r="D156" s="18"/>
      <c r="G156" s="18"/>
      <c r="H156" s="14"/>
      <c r="I156" s="18"/>
    </row>
    <row r="157" spans="1:9" ht="12.75">
      <c r="A157" s="18"/>
      <c r="B157" s="14"/>
      <c r="C157" s="14"/>
      <c r="D157" s="14"/>
      <c r="E157" s="18"/>
      <c r="F157" s="18"/>
      <c r="G157" s="18"/>
      <c r="H157" s="18"/>
      <c r="I157" s="18"/>
    </row>
    <row r="158" spans="1:9" ht="12.75">
      <c r="A158" s="18"/>
      <c r="B158" s="14"/>
      <c r="C158" s="14"/>
      <c r="D158" s="14"/>
      <c r="E158" s="14"/>
      <c r="F158" s="14"/>
      <c r="G158" s="14"/>
      <c r="H158" s="18"/>
      <c r="I158" s="18"/>
    </row>
    <row r="159" spans="1:9" ht="12.75">
      <c r="A159" s="52" t="s">
        <v>20</v>
      </c>
      <c r="B159" s="52" t="s">
        <v>17</v>
      </c>
      <c r="C159" s="52" t="s">
        <v>22</v>
      </c>
      <c r="D159" s="52"/>
      <c r="E159" s="52"/>
      <c r="F159" s="52"/>
      <c r="G159" s="52"/>
      <c r="H159" s="52"/>
      <c r="I159" s="52" t="s">
        <v>28</v>
      </c>
    </row>
    <row r="160" spans="1:9" ht="33.75">
      <c r="A160" s="52"/>
      <c r="B160" s="52"/>
      <c r="C160" s="8" t="s">
        <v>307</v>
      </c>
      <c r="D160" s="8" t="s">
        <v>26</v>
      </c>
      <c r="E160" s="8" t="s">
        <v>30</v>
      </c>
      <c r="F160" s="24" t="s">
        <v>60</v>
      </c>
      <c r="G160" s="4" t="s">
        <v>12</v>
      </c>
      <c r="H160" s="8" t="s">
        <v>27</v>
      </c>
      <c r="I160" s="52"/>
    </row>
    <row r="161" ht="12.75">
      <c r="A161" s="8" t="s">
        <v>10</v>
      </c>
    </row>
    <row r="162" spans="1:9" ht="12.75">
      <c r="A162" s="14" t="s">
        <v>337</v>
      </c>
      <c r="B162" s="14" t="s">
        <v>14</v>
      </c>
      <c r="C162" s="18"/>
      <c r="D162" s="18">
        <v>200</v>
      </c>
      <c r="E162" s="18">
        <v>130.2469135802469</v>
      </c>
      <c r="F162" s="18">
        <v>149.05523255813952</v>
      </c>
      <c r="G162" s="18"/>
      <c r="H162" s="18">
        <f aca="true" t="shared" si="3" ref="H162:H200">C162+D162+E162+F162+G162</f>
        <v>479.30214613838643</v>
      </c>
      <c r="I162" s="18">
        <v>1</v>
      </c>
    </row>
    <row r="163" spans="1:9" ht="12.75">
      <c r="A163" s="14" t="s">
        <v>261</v>
      </c>
      <c r="B163" s="14" t="s">
        <v>127</v>
      </c>
      <c r="C163" s="18">
        <v>1</v>
      </c>
      <c r="D163" s="18">
        <v>180.55822906641</v>
      </c>
      <c r="E163" s="18">
        <v>12.65432098765433</v>
      </c>
      <c r="F163" s="18">
        <v>200</v>
      </c>
      <c r="G163" s="18"/>
      <c r="H163" s="18">
        <f t="shared" si="3"/>
        <v>394.2125500540643</v>
      </c>
      <c r="I163" s="18">
        <v>2</v>
      </c>
    </row>
    <row r="164" spans="1:9" ht="12.75">
      <c r="A164" s="18" t="s">
        <v>401</v>
      </c>
      <c r="B164" s="14" t="s">
        <v>127</v>
      </c>
      <c r="D164" s="18"/>
      <c r="E164" s="18">
        <v>171.21913580246914</v>
      </c>
      <c r="F164" s="18">
        <v>146.22093023255815</v>
      </c>
      <c r="G164" s="18"/>
      <c r="H164" s="18">
        <f t="shared" si="3"/>
        <v>317.44006603502726</v>
      </c>
      <c r="I164" s="18">
        <v>3</v>
      </c>
    </row>
    <row r="165" spans="1:9" ht="12.75">
      <c r="A165" s="29" t="s">
        <v>266</v>
      </c>
      <c r="B165" s="14" t="s">
        <v>58</v>
      </c>
      <c r="D165" s="18">
        <v>155.43792107795957</v>
      </c>
      <c r="E165" s="18">
        <v>122.0679012345679</v>
      </c>
      <c r="F165" s="18"/>
      <c r="G165" s="18"/>
      <c r="H165" s="18">
        <f t="shared" si="3"/>
        <v>277.50582231252747</v>
      </c>
      <c r="I165" s="18">
        <v>4</v>
      </c>
    </row>
    <row r="166" spans="1:9" ht="12.75">
      <c r="A166" s="14" t="s">
        <v>338</v>
      </c>
      <c r="B166" s="14" t="s">
        <v>14</v>
      </c>
      <c r="C166" s="18"/>
      <c r="D166" s="18">
        <v>200</v>
      </c>
      <c r="E166" s="18">
        <v>2.9320987654321016</v>
      </c>
      <c r="F166" s="18">
        <v>36.264534883720955</v>
      </c>
      <c r="G166" s="18"/>
      <c r="H166" s="18">
        <f t="shared" si="3"/>
        <v>239.19663364915306</v>
      </c>
      <c r="I166" s="18">
        <v>5</v>
      </c>
    </row>
    <row r="167" spans="1:9" ht="12.75">
      <c r="A167" s="29" t="s">
        <v>265</v>
      </c>
      <c r="B167" s="14" t="s">
        <v>8</v>
      </c>
      <c r="C167" s="18">
        <v>1</v>
      </c>
      <c r="D167" s="18">
        <v>15.623997433429622</v>
      </c>
      <c r="E167" s="18">
        <v>200</v>
      </c>
      <c r="F167" s="18">
        <v>19.404069767441854</v>
      </c>
      <c r="G167" s="18"/>
      <c r="H167" s="18">
        <f t="shared" si="3"/>
        <v>236.02806720087148</v>
      </c>
      <c r="I167" s="18">
        <v>6</v>
      </c>
    </row>
    <row r="168" spans="1:9" ht="12.75">
      <c r="A168" s="18" t="s">
        <v>405</v>
      </c>
      <c r="B168" s="14" t="s">
        <v>5</v>
      </c>
      <c r="C168" s="18"/>
      <c r="D168" s="18"/>
      <c r="E168" s="18">
        <v>133.179012345679</v>
      </c>
      <c r="F168" s="18">
        <v>92.44186046511626</v>
      </c>
      <c r="G168" s="18"/>
      <c r="H168" s="18">
        <f t="shared" si="3"/>
        <v>225.62087281079528</v>
      </c>
      <c r="I168" s="18">
        <v>7</v>
      </c>
    </row>
    <row r="169" spans="1:9" ht="12.75">
      <c r="A169" s="14" t="s">
        <v>332</v>
      </c>
      <c r="B169" s="14" t="s">
        <v>310</v>
      </c>
      <c r="C169" s="18"/>
      <c r="D169" s="18">
        <v>180.55822906641</v>
      </c>
      <c r="E169" s="18"/>
      <c r="F169" s="18"/>
      <c r="G169" s="18"/>
      <c r="H169" s="18">
        <f t="shared" si="3"/>
        <v>180.55822906641</v>
      </c>
      <c r="I169" s="18">
        <v>8</v>
      </c>
    </row>
    <row r="170" spans="1:9" ht="12.75">
      <c r="A170" s="14" t="s">
        <v>378</v>
      </c>
      <c r="B170" s="14" t="s">
        <v>5</v>
      </c>
      <c r="C170" s="18"/>
      <c r="D170" s="18">
        <v>172.76227141482195</v>
      </c>
      <c r="E170" s="18"/>
      <c r="F170" s="18"/>
      <c r="G170" s="18"/>
      <c r="H170" s="18">
        <f t="shared" si="3"/>
        <v>172.76227141482195</v>
      </c>
      <c r="I170" s="18">
        <v>9</v>
      </c>
    </row>
    <row r="171" spans="1:9" ht="12.75">
      <c r="A171" s="14" t="s">
        <v>379</v>
      </c>
      <c r="B171" s="14" t="s">
        <v>5</v>
      </c>
      <c r="C171" s="18"/>
      <c r="D171" s="18">
        <v>172.76227141482195</v>
      </c>
      <c r="E171" s="18"/>
      <c r="F171" s="18"/>
      <c r="G171" s="18"/>
      <c r="H171" s="18">
        <f t="shared" si="3"/>
        <v>172.76227141482195</v>
      </c>
      <c r="I171" s="18">
        <v>9</v>
      </c>
    </row>
    <row r="172" spans="1:9" ht="12.75">
      <c r="A172" s="14" t="s">
        <v>336</v>
      </c>
      <c r="B172" s="14" t="s">
        <v>58</v>
      </c>
      <c r="D172" s="18">
        <v>155.43792107795957</v>
      </c>
      <c r="E172" s="18"/>
      <c r="F172" s="18"/>
      <c r="G172" s="18"/>
      <c r="H172" s="18">
        <f t="shared" si="3"/>
        <v>155.43792107795957</v>
      </c>
      <c r="I172" s="18">
        <v>11</v>
      </c>
    </row>
    <row r="173" spans="1:9" ht="12.75">
      <c r="A173" s="14" t="s">
        <v>305</v>
      </c>
      <c r="B173" s="14" t="s">
        <v>58</v>
      </c>
      <c r="C173" s="18"/>
      <c r="D173" s="18">
        <v>155.43792107795957</v>
      </c>
      <c r="E173" s="18"/>
      <c r="F173" s="18"/>
      <c r="G173" s="18"/>
      <c r="H173" s="18">
        <f t="shared" si="3"/>
        <v>155.43792107795957</v>
      </c>
      <c r="I173" s="18">
        <v>11</v>
      </c>
    </row>
    <row r="174" spans="1:9" ht="12.75">
      <c r="A174" s="18" t="s">
        <v>406</v>
      </c>
      <c r="B174" s="14" t="s">
        <v>14</v>
      </c>
      <c r="C174" s="18"/>
      <c r="D174" s="18"/>
      <c r="E174" s="18">
        <v>38.88888888888886</v>
      </c>
      <c r="F174" s="18">
        <v>83.9389534883721</v>
      </c>
      <c r="G174" s="18"/>
      <c r="H174" s="18">
        <f t="shared" si="3"/>
        <v>122.82784237726096</v>
      </c>
      <c r="I174" s="18">
        <v>13</v>
      </c>
    </row>
    <row r="175" spans="1:9" ht="12.75">
      <c r="A175" s="14" t="s">
        <v>300</v>
      </c>
      <c r="B175" s="14" t="s">
        <v>46</v>
      </c>
      <c r="C175" s="18">
        <v>1</v>
      </c>
      <c r="D175" s="18">
        <v>104.13859480269488</v>
      </c>
      <c r="G175" s="18"/>
      <c r="H175" s="18">
        <f t="shared" si="3"/>
        <v>105.13859480269488</v>
      </c>
      <c r="I175" s="18">
        <v>14</v>
      </c>
    </row>
    <row r="176" spans="1:9" ht="12.75">
      <c r="A176" s="14" t="s">
        <v>348</v>
      </c>
      <c r="B176" s="14" t="s">
        <v>46</v>
      </c>
      <c r="C176" s="18">
        <v>1</v>
      </c>
      <c r="D176" s="18">
        <v>104.13859480269488</v>
      </c>
      <c r="E176" s="18"/>
      <c r="F176" s="18"/>
      <c r="G176" s="18"/>
      <c r="H176" s="18">
        <f t="shared" si="3"/>
        <v>105.13859480269488</v>
      </c>
      <c r="I176" s="18">
        <v>14</v>
      </c>
    </row>
    <row r="177" spans="1:9" ht="12.75">
      <c r="A177" s="29" t="s">
        <v>299</v>
      </c>
      <c r="B177" s="14" t="s">
        <v>46</v>
      </c>
      <c r="C177" s="18"/>
      <c r="D177" s="18">
        <v>104.13859480269488</v>
      </c>
      <c r="E177" s="14"/>
      <c r="F177" s="18"/>
      <c r="G177" s="18"/>
      <c r="H177" s="18">
        <f t="shared" si="3"/>
        <v>104.13859480269488</v>
      </c>
      <c r="I177" s="18">
        <v>16</v>
      </c>
    </row>
    <row r="178" spans="1:9" ht="12.75">
      <c r="A178" s="14" t="s">
        <v>402</v>
      </c>
      <c r="B178" s="14" t="s">
        <v>8</v>
      </c>
      <c r="C178" s="14"/>
      <c r="D178" s="14"/>
      <c r="E178" s="18">
        <v>27.77777777777777</v>
      </c>
      <c r="F178" s="18">
        <v>39.31686046511629</v>
      </c>
      <c r="G178" s="18"/>
      <c r="H178" s="18">
        <f t="shared" si="3"/>
        <v>67.09463824289406</v>
      </c>
      <c r="I178" s="18">
        <v>17</v>
      </c>
    </row>
    <row r="179" spans="1:9" ht="12.75">
      <c r="A179" s="29" t="s">
        <v>403</v>
      </c>
      <c r="B179" s="14" t="s">
        <v>110</v>
      </c>
      <c r="D179" s="18"/>
      <c r="E179" s="18">
        <v>1</v>
      </c>
      <c r="F179" s="18">
        <v>56.61337209302326</v>
      </c>
      <c r="G179" s="18"/>
      <c r="H179" s="18">
        <f t="shared" si="3"/>
        <v>57.61337209302326</v>
      </c>
      <c r="I179" s="18">
        <v>18</v>
      </c>
    </row>
    <row r="180" spans="1:9" ht="12.75">
      <c r="A180" s="23" t="s">
        <v>350</v>
      </c>
      <c r="B180" s="14" t="s">
        <v>110</v>
      </c>
      <c r="C180" s="18">
        <v>1</v>
      </c>
      <c r="D180" s="18">
        <v>1</v>
      </c>
      <c r="E180" s="18">
        <v>37.34567901234567</v>
      </c>
      <c r="F180" s="18">
        <v>1</v>
      </c>
      <c r="G180" s="18"/>
      <c r="H180" s="18">
        <f t="shared" si="3"/>
        <v>40.34567901234567</v>
      </c>
      <c r="I180" s="18">
        <v>19</v>
      </c>
    </row>
    <row r="181" spans="1:9" ht="12.75">
      <c r="A181" s="14" t="s">
        <v>404</v>
      </c>
      <c r="B181" s="14" t="s">
        <v>8</v>
      </c>
      <c r="C181" s="18"/>
      <c r="D181" s="18"/>
      <c r="E181" s="18">
        <v>34.104938271604965</v>
      </c>
      <c r="F181" s="18">
        <v>1</v>
      </c>
      <c r="G181" s="18"/>
      <c r="H181" s="18">
        <f t="shared" si="3"/>
        <v>35.104938271604965</v>
      </c>
      <c r="I181" s="18">
        <v>20</v>
      </c>
    </row>
    <row r="182" spans="1:9" ht="12.75">
      <c r="A182" s="29" t="s">
        <v>376</v>
      </c>
      <c r="B182" s="14" t="s">
        <v>58</v>
      </c>
      <c r="C182" s="18"/>
      <c r="D182" s="18">
        <v>18.318896374719316</v>
      </c>
      <c r="E182" s="18"/>
      <c r="F182" s="18"/>
      <c r="G182" s="18"/>
      <c r="H182" s="18">
        <f t="shared" si="3"/>
        <v>18.318896374719316</v>
      </c>
      <c r="I182" s="18">
        <v>21</v>
      </c>
    </row>
    <row r="183" spans="1:9" ht="12.75">
      <c r="A183" s="14" t="s">
        <v>258</v>
      </c>
      <c r="B183" s="14" t="s">
        <v>58</v>
      </c>
      <c r="C183" s="18"/>
      <c r="D183" s="18">
        <v>18.318896374719316</v>
      </c>
      <c r="E183" s="18"/>
      <c r="F183" s="18"/>
      <c r="G183" s="18"/>
      <c r="H183" s="18">
        <f t="shared" si="3"/>
        <v>18.318896374719316</v>
      </c>
      <c r="I183" s="18">
        <v>21</v>
      </c>
    </row>
    <row r="184" spans="1:9" ht="12.75">
      <c r="A184" s="14" t="s">
        <v>377</v>
      </c>
      <c r="B184" s="14" t="s">
        <v>58</v>
      </c>
      <c r="C184" s="18"/>
      <c r="D184" s="18">
        <v>18.318896374719316</v>
      </c>
      <c r="E184" s="18"/>
      <c r="F184" s="18"/>
      <c r="G184" s="18"/>
      <c r="H184" s="18">
        <f t="shared" si="3"/>
        <v>18.318896374719316</v>
      </c>
      <c r="I184" s="18">
        <v>21</v>
      </c>
    </row>
    <row r="185" spans="1:9" ht="12.75">
      <c r="A185" s="14" t="s">
        <v>375</v>
      </c>
      <c r="B185" s="14" t="s">
        <v>8</v>
      </c>
      <c r="C185" s="18"/>
      <c r="D185" s="18">
        <v>15.623997433429622</v>
      </c>
      <c r="E185" s="18"/>
      <c r="F185" s="18"/>
      <c r="G185" s="18"/>
      <c r="H185" s="18">
        <f t="shared" si="3"/>
        <v>15.623997433429622</v>
      </c>
      <c r="I185" s="18">
        <v>24</v>
      </c>
    </row>
    <row r="186" spans="1:9" ht="12.75">
      <c r="A186" s="14" t="s">
        <v>372</v>
      </c>
      <c r="B186" s="14" t="s">
        <v>4</v>
      </c>
      <c r="C186" s="14"/>
      <c r="D186" s="14">
        <v>5.871029836381126</v>
      </c>
      <c r="E186" s="18"/>
      <c r="F186" s="18"/>
      <c r="G186" s="18"/>
      <c r="H186" s="18">
        <f t="shared" si="3"/>
        <v>5.871029836381126</v>
      </c>
      <c r="I186" s="18">
        <v>25</v>
      </c>
    </row>
    <row r="187" spans="1:9" ht="12.75">
      <c r="A187" s="14" t="s">
        <v>373</v>
      </c>
      <c r="B187" s="14" t="s">
        <v>4</v>
      </c>
      <c r="D187" s="18">
        <v>5.871029836381126</v>
      </c>
      <c r="G187" s="18"/>
      <c r="H187" s="18">
        <f t="shared" si="3"/>
        <v>5.871029836381126</v>
      </c>
      <c r="I187" s="18">
        <v>25</v>
      </c>
    </row>
    <row r="188" spans="1:9" ht="12.75">
      <c r="A188" s="29" t="s">
        <v>374</v>
      </c>
      <c r="B188" s="14" t="s">
        <v>4</v>
      </c>
      <c r="C188" s="18"/>
      <c r="D188" s="18">
        <v>5.871029836381126</v>
      </c>
      <c r="E188" s="18"/>
      <c r="F188" s="18"/>
      <c r="G188" s="18"/>
      <c r="H188" s="18">
        <f t="shared" si="3"/>
        <v>5.871029836381126</v>
      </c>
      <c r="I188" s="18">
        <v>25</v>
      </c>
    </row>
    <row r="189" spans="1:9" ht="12.75">
      <c r="A189" s="14" t="s">
        <v>282</v>
      </c>
      <c r="B189" s="14" t="s">
        <v>8</v>
      </c>
      <c r="C189" s="18">
        <v>1</v>
      </c>
      <c r="D189" s="18"/>
      <c r="E189" s="18">
        <v>1</v>
      </c>
      <c r="F189" s="18">
        <v>1</v>
      </c>
      <c r="G189" s="18"/>
      <c r="H189" s="18">
        <f t="shared" si="3"/>
        <v>3</v>
      </c>
      <c r="I189" s="18">
        <v>28</v>
      </c>
    </row>
    <row r="190" spans="1:9" ht="12.75">
      <c r="A190" s="29" t="s">
        <v>330</v>
      </c>
      <c r="B190" s="14" t="s">
        <v>4</v>
      </c>
      <c r="C190" s="18">
        <v>1</v>
      </c>
      <c r="D190" s="18">
        <v>1</v>
      </c>
      <c r="E190" s="18"/>
      <c r="F190" s="18"/>
      <c r="G190" s="18"/>
      <c r="H190" s="18">
        <f t="shared" si="3"/>
        <v>2</v>
      </c>
      <c r="I190" s="18">
        <v>29</v>
      </c>
    </row>
    <row r="191" spans="1:9" ht="12.75">
      <c r="A191" s="14" t="s">
        <v>302</v>
      </c>
      <c r="B191" s="14" t="s">
        <v>4</v>
      </c>
      <c r="C191" s="18">
        <v>1</v>
      </c>
      <c r="D191" s="18">
        <v>1</v>
      </c>
      <c r="E191" s="18"/>
      <c r="F191" s="18"/>
      <c r="G191" s="18"/>
      <c r="H191" s="18">
        <f t="shared" si="3"/>
        <v>2</v>
      </c>
      <c r="I191" s="18">
        <v>29</v>
      </c>
    </row>
    <row r="192" spans="1:9" ht="12.75">
      <c r="A192" s="14" t="s">
        <v>398</v>
      </c>
      <c r="B192" s="14" t="s">
        <v>8</v>
      </c>
      <c r="C192" s="18"/>
      <c r="D192" s="18"/>
      <c r="E192" s="18">
        <v>1</v>
      </c>
      <c r="F192" s="18">
        <v>1</v>
      </c>
      <c r="G192" s="18"/>
      <c r="H192" s="18">
        <f t="shared" si="3"/>
        <v>2</v>
      </c>
      <c r="I192" s="18">
        <v>29</v>
      </c>
    </row>
    <row r="193" spans="1:9" ht="12.75">
      <c r="A193" s="29" t="s">
        <v>399</v>
      </c>
      <c r="B193" s="14" t="s">
        <v>8</v>
      </c>
      <c r="D193" s="18"/>
      <c r="E193" s="18">
        <v>1</v>
      </c>
      <c r="F193" s="18">
        <v>1</v>
      </c>
      <c r="G193" s="18"/>
      <c r="H193" s="18">
        <f t="shared" si="3"/>
        <v>2</v>
      </c>
      <c r="I193" s="18">
        <v>29</v>
      </c>
    </row>
    <row r="194" spans="1:9" ht="12.75">
      <c r="A194" s="29" t="s">
        <v>400</v>
      </c>
      <c r="B194" s="14" t="s">
        <v>8</v>
      </c>
      <c r="C194" s="18"/>
      <c r="D194" s="18"/>
      <c r="E194" s="18">
        <v>1</v>
      </c>
      <c r="F194" s="18">
        <v>1</v>
      </c>
      <c r="G194" s="18"/>
      <c r="H194" s="18">
        <f t="shared" si="3"/>
        <v>2</v>
      </c>
      <c r="I194" s="18">
        <v>29</v>
      </c>
    </row>
    <row r="195" spans="1:9" ht="12.75">
      <c r="A195" s="29" t="s">
        <v>304</v>
      </c>
      <c r="B195" s="14" t="s">
        <v>58</v>
      </c>
      <c r="C195" s="14"/>
      <c r="D195" s="14">
        <v>1</v>
      </c>
      <c r="E195" s="14"/>
      <c r="F195" s="14"/>
      <c r="G195" s="14"/>
      <c r="H195" s="18">
        <f t="shared" si="3"/>
        <v>1</v>
      </c>
      <c r="I195" s="18">
        <v>34</v>
      </c>
    </row>
    <row r="196" spans="1:9" ht="12.75">
      <c r="A196" s="23" t="s">
        <v>303</v>
      </c>
      <c r="B196" s="14" t="s">
        <v>58</v>
      </c>
      <c r="C196" s="14"/>
      <c r="D196" s="14">
        <v>1</v>
      </c>
      <c r="E196" s="14"/>
      <c r="F196" s="14"/>
      <c r="G196" s="14"/>
      <c r="H196" s="18">
        <f t="shared" si="3"/>
        <v>1</v>
      </c>
      <c r="I196" s="18">
        <v>34</v>
      </c>
    </row>
    <row r="197" spans="1:9" ht="12.75">
      <c r="A197" s="23" t="s">
        <v>380</v>
      </c>
      <c r="B197" s="14" t="s">
        <v>61</v>
      </c>
      <c r="C197" s="18"/>
      <c r="D197" s="18">
        <v>1</v>
      </c>
      <c r="E197" s="18"/>
      <c r="F197" s="18"/>
      <c r="G197" s="18"/>
      <c r="H197" s="18">
        <f t="shared" si="3"/>
        <v>1</v>
      </c>
      <c r="I197" s="18">
        <v>34</v>
      </c>
    </row>
    <row r="198" spans="1:9" ht="12.75">
      <c r="A198" s="14" t="s">
        <v>331</v>
      </c>
      <c r="B198" s="14" t="s">
        <v>4</v>
      </c>
      <c r="D198" s="18">
        <v>1</v>
      </c>
      <c r="E198" s="18"/>
      <c r="G198" s="18"/>
      <c r="H198" s="18">
        <f t="shared" si="3"/>
        <v>1</v>
      </c>
      <c r="I198" s="18">
        <v>34</v>
      </c>
    </row>
    <row r="199" spans="1:9" ht="12.75">
      <c r="A199" s="14" t="s">
        <v>371</v>
      </c>
      <c r="B199" s="14" t="s">
        <v>110</v>
      </c>
      <c r="C199" s="18"/>
      <c r="D199" s="18">
        <v>1</v>
      </c>
      <c r="E199" s="18"/>
      <c r="F199" s="18"/>
      <c r="G199" s="18"/>
      <c r="H199" s="18">
        <f t="shared" si="3"/>
        <v>1</v>
      </c>
      <c r="I199" s="18">
        <v>34</v>
      </c>
    </row>
    <row r="200" spans="1:9" ht="12.75">
      <c r="A200" s="14" t="s">
        <v>349</v>
      </c>
      <c r="B200" s="14" t="s">
        <v>110</v>
      </c>
      <c r="C200" s="18">
        <v>1</v>
      </c>
      <c r="D200" s="18"/>
      <c r="E200" s="18"/>
      <c r="F200" s="18"/>
      <c r="G200" s="18"/>
      <c r="H200" s="18">
        <f t="shared" si="3"/>
        <v>1</v>
      </c>
      <c r="I200" s="18">
        <v>34</v>
      </c>
    </row>
    <row r="201" spans="1:9" ht="12.75">
      <c r="A201" s="14"/>
      <c r="B201" s="14"/>
      <c r="C201" s="18"/>
      <c r="D201" s="18"/>
      <c r="E201" s="18"/>
      <c r="F201" s="18"/>
      <c r="G201" s="18"/>
      <c r="H201" s="18"/>
      <c r="I201" s="18"/>
    </row>
    <row r="202" spans="1:9" ht="12.75">
      <c r="A202" s="14"/>
      <c r="B202" s="14"/>
      <c r="C202" s="18"/>
      <c r="D202" s="18"/>
      <c r="G202" s="18"/>
      <c r="H202" s="18"/>
      <c r="I202" s="18"/>
    </row>
    <row r="203" spans="1:9" ht="12.75">
      <c r="A203" s="14"/>
      <c r="B203" s="14"/>
      <c r="D203" s="18"/>
      <c r="H203" s="18"/>
      <c r="I203" s="18"/>
    </row>
    <row r="204" spans="1:9" ht="12.75">
      <c r="A204" s="18"/>
      <c r="B204" s="14"/>
      <c r="C204" s="18"/>
      <c r="D204" s="18"/>
      <c r="E204" s="18"/>
      <c r="F204" s="18"/>
      <c r="G204" s="18"/>
      <c r="H204" s="18"/>
      <c r="I204" s="18"/>
    </row>
    <row r="205" spans="1:9" ht="12.75">
      <c r="A205" s="18"/>
      <c r="B205" s="14"/>
      <c r="C205" s="18"/>
      <c r="D205" s="18"/>
      <c r="E205" s="18"/>
      <c r="F205" s="18"/>
      <c r="G205" s="18"/>
      <c r="H205" s="18"/>
      <c r="I205" s="18"/>
    </row>
    <row r="206" spans="1:9" ht="12.75">
      <c r="A206" s="14"/>
      <c r="B206" s="14"/>
      <c r="D206" s="18"/>
      <c r="E206" s="18"/>
      <c r="F206" s="18"/>
      <c r="H206" s="18"/>
      <c r="I206" s="18"/>
    </row>
    <row r="207" spans="1:9" ht="12.75">
      <c r="A207" s="18"/>
      <c r="B207" s="14"/>
      <c r="D207" s="18"/>
      <c r="E207" s="18"/>
      <c r="F207" s="18"/>
      <c r="H207" s="18"/>
      <c r="I207" s="18"/>
    </row>
    <row r="208" spans="1:9" ht="12.75">
      <c r="A208" s="23"/>
      <c r="B208" s="14"/>
      <c r="D208" s="18"/>
      <c r="G208" s="18"/>
      <c r="H208" s="18"/>
      <c r="I208" s="18"/>
    </row>
    <row r="209" spans="1:9" ht="12.75">
      <c r="A209" s="29"/>
      <c r="B209" s="18"/>
      <c r="C209" s="18"/>
      <c r="D209" s="18"/>
      <c r="E209" s="18"/>
      <c r="F209" s="18"/>
      <c r="G209" s="18"/>
      <c r="H209" s="18"/>
      <c r="I209" s="18"/>
    </row>
    <row r="210" spans="1:9" ht="12.75">
      <c r="A210" s="14"/>
      <c r="B210" s="14"/>
      <c r="D210" s="18"/>
      <c r="H210" s="18"/>
      <c r="I210" s="18"/>
    </row>
    <row r="211" spans="1:9" ht="12.75">
      <c r="A211" s="29"/>
      <c r="B211" s="14"/>
      <c r="D211" s="18"/>
      <c r="G211" s="18"/>
      <c r="H211" s="18"/>
      <c r="I211" s="18"/>
    </row>
    <row r="212" spans="1:9" ht="12.75">
      <c r="A212" s="29"/>
      <c r="B212" s="14"/>
      <c r="C212" s="18"/>
      <c r="D212" s="18"/>
      <c r="E212" s="18"/>
      <c r="F212" s="18"/>
      <c r="G212" s="18"/>
      <c r="H212" s="18"/>
      <c r="I212" s="18"/>
    </row>
    <row r="213" spans="1:9" ht="12.75">
      <c r="A213" s="29"/>
      <c r="B213" s="14"/>
      <c r="C213" s="18"/>
      <c r="D213" s="18"/>
      <c r="E213" s="18"/>
      <c r="F213" s="18"/>
      <c r="G213" s="18"/>
      <c r="H213" s="18"/>
      <c r="I213" s="18"/>
    </row>
    <row r="214" spans="1:9" ht="12.75">
      <c r="A214" s="52" t="s">
        <v>20</v>
      </c>
      <c r="B214" s="52" t="s">
        <v>17</v>
      </c>
      <c r="C214" s="52" t="s">
        <v>22</v>
      </c>
      <c r="D214" s="52"/>
      <c r="E214" s="52"/>
      <c r="F214" s="52"/>
      <c r="G214" s="52"/>
      <c r="H214" s="52"/>
      <c r="I214" s="52" t="s">
        <v>28</v>
      </c>
    </row>
    <row r="215" spans="1:9" ht="33.75">
      <c r="A215" s="52"/>
      <c r="B215" s="52"/>
      <c r="C215" s="8" t="s">
        <v>307</v>
      </c>
      <c r="D215" s="8" t="s">
        <v>26</v>
      </c>
      <c r="E215" s="8" t="s">
        <v>30</v>
      </c>
      <c r="F215" s="24" t="s">
        <v>60</v>
      </c>
      <c r="G215" s="4" t="s">
        <v>12</v>
      </c>
      <c r="H215" s="8" t="s">
        <v>27</v>
      </c>
      <c r="I215" s="52"/>
    </row>
    <row r="216" ht="12.75">
      <c r="A216" s="8" t="s">
        <v>9</v>
      </c>
    </row>
    <row r="217" spans="1:9" ht="12.75">
      <c r="A217" s="14" t="s">
        <v>225</v>
      </c>
      <c r="B217" s="14" t="s">
        <v>58</v>
      </c>
      <c r="C217" s="14"/>
      <c r="D217" s="14">
        <v>200</v>
      </c>
      <c r="E217" s="14">
        <v>113.25301204819277</v>
      </c>
      <c r="F217" s="14">
        <v>200</v>
      </c>
      <c r="G217" s="18"/>
      <c r="H217" s="18">
        <f>C217+D217+E217+F217+G217</f>
        <v>513.2530120481928</v>
      </c>
      <c r="I217" s="18">
        <v>1</v>
      </c>
    </row>
    <row r="218" spans="1:9" ht="12.75">
      <c r="A218" s="14" t="s">
        <v>254</v>
      </c>
      <c r="B218" s="14" t="s">
        <v>14</v>
      </c>
      <c r="C218" s="18"/>
      <c r="D218" s="18">
        <v>87.36842105263159</v>
      </c>
      <c r="E218" s="18">
        <v>200</v>
      </c>
      <c r="F218" s="18">
        <v>195.1067615658363</v>
      </c>
      <c r="G218" s="18"/>
      <c r="H218" s="18">
        <f aca="true" t="shared" si="4" ref="H218:H240">C218+D218+E218+F218+G218</f>
        <v>482.4751826184679</v>
      </c>
      <c r="I218" s="18">
        <v>2</v>
      </c>
    </row>
    <row r="219" spans="1:9" ht="12.75">
      <c r="A219" s="14" t="s">
        <v>263</v>
      </c>
      <c r="B219" s="14" t="s">
        <v>110</v>
      </c>
      <c r="C219" s="14">
        <v>143.05135951661632</v>
      </c>
      <c r="D219" s="18">
        <v>171.31578947368422</v>
      </c>
      <c r="E219" s="18">
        <v>101.64293537787515</v>
      </c>
      <c r="F219" s="18">
        <v>49.288256227757984</v>
      </c>
      <c r="G219" s="18"/>
      <c r="H219" s="18">
        <f t="shared" si="4"/>
        <v>465.2983405959336</v>
      </c>
      <c r="I219" s="18">
        <v>3</v>
      </c>
    </row>
    <row r="220" spans="1:9" ht="12.75">
      <c r="A220" s="14" t="s">
        <v>240</v>
      </c>
      <c r="B220" s="14" t="s">
        <v>8</v>
      </c>
      <c r="C220" s="18">
        <v>1</v>
      </c>
      <c r="D220" s="18">
        <v>93.81578947368422</v>
      </c>
      <c r="E220" s="18">
        <v>96.49507119386635</v>
      </c>
      <c r="F220" s="18">
        <v>139.3238434163701</v>
      </c>
      <c r="G220" s="18"/>
      <c r="H220" s="18">
        <f t="shared" si="4"/>
        <v>330.63470408392067</v>
      </c>
      <c r="I220" s="18">
        <v>4</v>
      </c>
    </row>
    <row r="221" spans="1:9" ht="12.75">
      <c r="A221" s="14" t="s">
        <v>255</v>
      </c>
      <c r="B221" s="14" t="s">
        <v>14</v>
      </c>
      <c r="C221" s="18"/>
      <c r="D221" s="18"/>
      <c r="E221" s="18">
        <v>182.47535596933187</v>
      </c>
      <c r="F221" s="18">
        <v>137.01067615658363</v>
      </c>
      <c r="G221" s="18"/>
      <c r="H221" s="18">
        <f t="shared" si="4"/>
        <v>319.4860321259155</v>
      </c>
      <c r="I221" s="18">
        <v>5</v>
      </c>
    </row>
    <row r="222" spans="1:9" ht="12.75">
      <c r="A222" s="14" t="s">
        <v>268</v>
      </c>
      <c r="B222" s="14" t="s">
        <v>46</v>
      </c>
      <c r="C222" s="14">
        <v>1</v>
      </c>
      <c r="D222" s="14">
        <v>161.31578947368422</v>
      </c>
      <c r="E222" s="18"/>
      <c r="F222" s="18"/>
      <c r="G222" s="18"/>
      <c r="H222" s="18">
        <f t="shared" si="4"/>
        <v>162.31578947368422</v>
      </c>
      <c r="I222" s="18">
        <v>6</v>
      </c>
    </row>
    <row r="223" spans="1:9" ht="12.75">
      <c r="A223" s="18" t="s">
        <v>269</v>
      </c>
      <c r="B223" s="14" t="s">
        <v>46</v>
      </c>
      <c r="D223" s="18">
        <v>149.73684210526318</v>
      </c>
      <c r="E223" s="18"/>
      <c r="F223" s="18"/>
      <c r="G223" s="18"/>
      <c r="H223" s="18">
        <f t="shared" si="4"/>
        <v>149.73684210526318</v>
      </c>
      <c r="I223" s="18">
        <v>7</v>
      </c>
    </row>
    <row r="224" spans="1:9" ht="12.75">
      <c r="A224" s="18" t="s">
        <v>260</v>
      </c>
      <c r="B224" s="14" t="s">
        <v>4</v>
      </c>
      <c r="C224" s="18">
        <v>140.10574018126889</v>
      </c>
      <c r="D224" s="14">
        <v>1</v>
      </c>
      <c r="E224" s="18"/>
      <c r="F224" s="18"/>
      <c r="G224" s="18"/>
      <c r="H224" s="18">
        <f t="shared" si="4"/>
        <v>141.10574018126889</v>
      </c>
      <c r="I224" s="18">
        <v>8</v>
      </c>
    </row>
    <row r="225" spans="1:9" ht="12.75">
      <c r="A225" s="23" t="s">
        <v>384</v>
      </c>
      <c r="B225" s="14" t="s">
        <v>5</v>
      </c>
      <c r="C225" s="18"/>
      <c r="D225" s="18">
        <v>1</v>
      </c>
      <c r="E225" s="18">
        <v>98.24753559693318</v>
      </c>
      <c r="F225" s="18">
        <v>1</v>
      </c>
      <c r="G225" s="18"/>
      <c r="H225" s="18">
        <f t="shared" si="4"/>
        <v>100.24753559693318</v>
      </c>
      <c r="I225" s="18">
        <v>9</v>
      </c>
    </row>
    <row r="226" spans="1:9" ht="12.75">
      <c r="A226" s="18" t="s">
        <v>397</v>
      </c>
      <c r="B226" s="14" t="s">
        <v>310</v>
      </c>
      <c r="D226" s="18"/>
      <c r="E226" s="6">
        <v>9.638554216867476</v>
      </c>
      <c r="F226" s="18">
        <v>84.16370106761565</v>
      </c>
      <c r="G226" s="18"/>
      <c r="H226" s="18">
        <f t="shared" si="4"/>
        <v>93.80225528448312</v>
      </c>
      <c r="I226" s="18">
        <v>10</v>
      </c>
    </row>
    <row r="227" spans="1:9" ht="12.75">
      <c r="A227" s="14" t="s">
        <v>224</v>
      </c>
      <c r="B227" s="14" t="s">
        <v>58</v>
      </c>
      <c r="D227" s="18">
        <v>82.5</v>
      </c>
      <c r="E227" s="18"/>
      <c r="F227" s="18"/>
      <c r="G227" s="18"/>
      <c r="H227" s="18">
        <f t="shared" si="4"/>
        <v>82.5</v>
      </c>
      <c r="I227" s="18">
        <v>11</v>
      </c>
    </row>
    <row r="228" spans="1:9" ht="12.75">
      <c r="A228" s="14" t="s">
        <v>248</v>
      </c>
      <c r="B228" s="14" t="s">
        <v>310</v>
      </c>
      <c r="C228" s="18"/>
      <c r="D228" s="18"/>
      <c r="E228" s="18">
        <v>1</v>
      </c>
      <c r="F228" s="18">
        <v>58.0071174377224</v>
      </c>
      <c r="G228" s="18"/>
      <c r="H228" s="18">
        <f t="shared" si="4"/>
        <v>59.0071174377224</v>
      </c>
      <c r="I228" s="18">
        <v>12</v>
      </c>
    </row>
    <row r="229" spans="1:9" ht="12.75">
      <c r="A229" s="14" t="s">
        <v>259</v>
      </c>
      <c r="B229" s="14" t="s">
        <v>5</v>
      </c>
      <c r="C229" s="14">
        <v>1</v>
      </c>
      <c r="D229" s="18">
        <v>1</v>
      </c>
      <c r="E229" s="18">
        <v>54.10733844468783</v>
      </c>
      <c r="F229" s="14">
        <v>1</v>
      </c>
      <c r="G229" s="18"/>
      <c r="H229" s="18">
        <f t="shared" si="4"/>
        <v>57.10733844468783</v>
      </c>
      <c r="I229" s="18">
        <v>13</v>
      </c>
    </row>
    <row r="230" spans="1:9" ht="12.75">
      <c r="A230" s="14" t="s">
        <v>311</v>
      </c>
      <c r="B230" s="14" t="s">
        <v>8</v>
      </c>
      <c r="D230" s="18"/>
      <c r="E230" s="18"/>
      <c r="F230" s="18">
        <v>53.380782918149464</v>
      </c>
      <c r="G230" s="18"/>
      <c r="H230" s="18">
        <f t="shared" si="4"/>
        <v>53.380782918149464</v>
      </c>
      <c r="I230" s="18">
        <v>14</v>
      </c>
    </row>
    <row r="231" spans="1:9" ht="12.75">
      <c r="A231" s="14" t="s">
        <v>270</v>
      </c>
      <c r="B231" s="14" t="s">
        <v>127</v>
      </c>
      <c r="C231" s="18">
        <v>1</v>
      </c>
      <c r="D231" s="18">
        <v>42.89473684210526</v>
      </c>
      <c r="E231" s="18"/>
      <c r="F231" s="18"/>
      <c r="H231" s="18">
        <f t="shared" si="4"/>
        <v>43.89473684210526</v>
      </c>
      <c r="I231" s="18">
        <v>15</v>
      </c>
    </row>
    <row r="232" spans="1:9" ht="12.75">
      <c r="A232" s="14" t="s">
        <v>382</v>
      </c>
      <c r="B232" s="14" t="s">
        <v>5</v>
      </c>
      <c r="C232" s="18"/>
      <c r="D232" s="18">
        <v>38.15789473684214</v>
      </c>
      <c r="E232" s="18">
        <v>1</v>
      </c>
      <c r="F232" s="18">
        <v>1</v>
      </c>
      <c r="G232" s="18"/>
      <c r="H232" s="18">
        <f t="shared" si="4"/>
        <v>40.15789473684214</v>
      </c>
      <c r="I232" s="18">
        <v>16</v>
      </c>
    </row>
    <row r="233" spans="1:9" ht="12.75">
      <c r="A233" s="14" t="s">
        <v>239</v>
      </c>
      <c r="B233" s="14" t="s">
        <v>8</v>
      </c>
      <c r="C233" s="14">
        <v>1</v>
      </c>
      <c r="D233" s="14">
        <v>1</v>
      </c>
      <c r="E233" s="18"/>
      <c r="F233" s="18"/>
      <c r="G233" s="18"/>
      <c r="H233" s="18">
        <f t="shared" si="4"/>
        <v>2</v>
      </c>
      <c r="I233" s="18">
        <v>17</v>
      </c>
    </row>
    <row r="234" spans="1:9" ht="12.75">
      <c r="A234" s="14" t="s">
        <v>383</v>
      </c>
      <c r="B234" s="14" t="s">
        <v>14</v>
      </c>
      <c r="C234" s="18"/>
      <c r="D234" s="18">
        <v>1</v>
      </c>
      <c r="E234" s="18"/>
      <c r="F234" s="18"/>
      <c r="G234" s="18"/>
      <c r="H234" s="18">
        <f t="shared" si="4"/>
        <v>1</v>
      </c>
      <c r="I234" s="18">
        <v>18</v>
      </c>
    </row>
    <row r="235" spans="1:9" ht="12.75">
      <c r="A235" s="14" t="s">
        <v>57</v>
      </c>
      <c r="B235" s="14" t="s">
        <v>5</v>
      </c>
      <c r="C235" s="14"/>
      <c r="D235" s="18">
        <v>1</v>
      </c>
      <c r="E235" s="18"/>
      <c r="F235" s="18"/>
      <c r="G235" s="18"/>
      <c r="H235" s="18">
        <f t="shared" si="4"/>
        <v>1</v>
      </c>
      <c r="I235" s="18">
        <v>18</v>
      </c>
    </row>
    <row r="236" spans="1:9" ht="12.75">
      <c r="A236" s="14" t="s">
        <v>381</v>
      </c>
      <c r="B236" s="14" t="s">
        <v>61</v>
      </c>
      <c r="C236" s="18"/>
      <c r="D236" s="14">
        <v>1</v>
      </c>
      <c r="E236" s="18"/>
      <c r="F236" s="14"/>
      <c r="G236" s="18"/>
      <c r="H236" s="18">
        <f t="shared" si="4"/>
        <v>1</v>
      </c>
      <c r="I236" s="18">
        <v>18</v>
      </c>
    </row>
    <row r="237" spans="1:9" ht="12.75">
      <c r="A237" s="14" t="s">
        <v>241</v>
      </c>
      <c r="B237" s="14" t="s">
        <v>46</v>
      </c>
      <c r="C237" s="14"/>
      <c r="D237" s="14">
        <v>1</v>
      </c>
      <c r="E237" s="14"/>
      <c r="F237" s="14"/>
      <c r="G237" s="14"/>
      <c r="H237" s="18">
        <f t="shared" si="4"/>
        <v>1</v>
      </c>
      <c r="I237" s="18">
        <v>18</v>
      </c>
    </row>
    <row r="238" spans="1:9" ht="12.75">
      <c r="A238" s="14" t="s">
        <v>253</v>
      </c>
      <c r="B238" s="14" t="s">
        <v>8</v>
      </c>
      <c r="C238" s="18">
        <v>1</v>
      </c>
      <c r="D238" s="14"/>
      <c r="E238" s="18"/>
      <c r="F238" s="18"/>
      <c r="G238" s="18"/>
      <c r="H238" s="18">
        <f t="shared" si="4"/>
        <v>1</v>
      </c>
      <c r="I238" s="18">
        <v>18</v>
      </c>
    </row>
    <row r="239" spans="1:9" ht="12.75">
      <c r="A239" s="14" t="s">
        <v>301</v>
      </c>
      <c r="B239" s="14" t="s">
        <v>5</v>
      </c>
      <c r="C239" s="14">
        <v>1</v>
      </c>
      <c r="D239" s="14"/>
      <c r="E239" s="14"/>
      <c r="F239" s="14"/>
      <c r="G239" s="18"/>
      <c r="H239" s="18">
        <f t="shared" si="4"/>
        <v>1</v>
      </c>
      <c r="I239" s="18">
        <v>18</v>
      </c>
    </row>
    <row r="240" spans="1:9" ht="12.75">
      <c r="A240" s="14" t="s">
        <v>407</v>
      </c>
      <c r="B240" s="14" t="s">
        <v>8</v>
      </c>
      <c r="C240" s="18"/>
      <c r="D240" s="18"/>
      <c r="E240" s="18"/>
      <c r="F240" s="18">
        <v>1</v>
      </c>
      <c r="H240" s="18">
        <f t="shared" si="4"/>
        <v>1</v>
      </c>
      <c r="I240" s="18">
        <v>18</v>
      </c>
    </row>
    <row r="241" spans="1:9" ht="12.75">
      <c r="A241" s="14"/>
      <c r="B241" s="14"/>
      <c r="C241" s="18"/>
      <c r="D241" s="18"/>
      <c r="E241" s="18"/>
      <c r="F241" s="18"/>
      <c r="G241" s="18"/>
      <c r="H241" s="18"/>
      <c r="I241" s="18"/>
    </row>
    <row r="242" spans="1:9" ht="12.75">
      <c r="A242" s="14"/>
      <c r="B242" s="14"/>
      <c r="D242" s="14"/>
      <c r="E242" s="18"/>
      <c r="F242" s="18"/>
      <c r="G242" s="18"/>
      <c r="H242" s="18"/>
      <c r="I242" s="18"/>
    </row>
    <row r="243" spans="1:9" ht="12.75">
      <c r="A243" s="14"/>
      <c r="B243" s="14"/>
      <c r="C243" s="14"/>
      <c r="D243" s="14"/>
      <c r="E243" s="14"/>
      <c r="F243" s="14"/>
      <c r="G243" s="14"/>
      <c r="H243" s="18"/>
      <c r="I243" s="18"/>
    </row>
    <row r="244" spans="1:9" ht="12.75">
      <c r="A244" s="14"/>
      <c r="B244" s="14"/>
      <c r="C244" s="18"/>
      <c r="D244" s="18"/>
      <c r="E244" s="18"/>
      <c r="F244" s="18"/>
      <c r="G244" s="18"/>
      <c r="H244" s="18"/>
      <c r="I244" s="18"/>
    </row>
    <row r="245" spans="1:9" ht="12.75">
      <c r="A245" s="14"/>
      <c r="B245" s="14"/>
      <c r="D245" s="18"/>
      <c r="G245" s="18"/>
      <c r="H245" s="18"/>
      <c r="I245" s="18"/>
    </row>
    <row r="246" spans="1:9" ht="12.75">
      <c r="A246" s="14"/>
      <c r="B246" s="14"/>
      <c r="D246" s="18"/>
      <c r="H246" s="18"/>
      <c r="I246" s="18"/>
    </row>
    <row r="247" spans="1:9" ht="12.75">
      <c r="A247" s="18"/>
      <c r="B247" s="14"/>
      <c r="C247" s="18"/>
      <c r="D247" s="18"/>
      <c r="E247" s="18"/>
      <c r="F247" s="18"/>
      <c r="G247" s="18"/>
      <c r="H247" s="18"/>
      <c r="I247" s="18"/>
    </row>
    <row r="248" spans="1:9" ht="12.75">
      <c r="A248" s="18"/>
      <c r="B248" s="14"/>
      <c r="C248" s="18"/>
      <c r="D248" s="18"/>
      <c r="E248" s="18"/>
      <c r="F248" s="18"/>
      <c r="G248" s="18"/>
      <c r="H248" s="18"/>
      <c r="I248" s="18"/>
    </row>
    <row r="249" spans="1:9" ht="12.75">
      <c r="A249" s="14"/>
      <c r="B249" s="14"/>
      <c r="D249" s="18"/>
      <c r="E249" s="18"/>
      <c r="F249" s="18"/>
      <c r="H249" s="18"/>
      <c r="I249" s="18"/>
    </row>
    <row r="250" spans="1:9" ht="12.75">
      <c r="A250" s="18"/>
      <c r="B250" s="14"/>
      <c r="D250" s="18"/>
      <c r="E250" s="18"/>
      <c r="F250" s="18"/>
      <c r="H250" s="18"/>
      <c r="I250" s="18"/>
    </row>
    <row r="251" spans="1:9" ht="12.75">
      <c r="A251" s="23"/>
      <c r="B251" s="14"/>
      <c r="D251" s="18"/>
      <c r="G251" s="18"/>
      <c r="H251" s="18"/>
      <c r="I251" s="18"/>
    </row>
    <row r="252" spans="1:9" ht="12.75">
      <c r="A252" s="29"/>
      <c r="B252" s="18"/>
      <c r="C252" s="18"/>
      <c r="D252" s="18"/>
      <c r="E252" s="18"/>
      <c r="F252" s="18"/>
      <c r="G252" s="18"/>
      <c r="H252" s="18"/>
      <c r="I252" s="18"/>
    </row>
    <row r="253" spans="1:9" ht="12.75">
      <c r="A253" s="14"/>
      <c r="B253" s="14"/>
      <c r="D253" s="18"/>
      <c r="H253" s="18"/>
      <c r="I253" s="18"/>
    </row>
    <row r="254" spans="1:9" ht="12.75">
      <c r="A254" s="14"/>
      <c r="B254" s="14"/>
      <c r="C254" s="18"/>
      <c r="D254" s="18"/>
      <c r="E254" s="18"/>
      <c r="F254" s="18"/>
      <c r="G254" s="18"/>
      <c r="H254" s="18"/>
      <c r="I254" s="18"/>
    </row>
    <row r="255" spans="1:9" ht="12.75">
      <c r="A255" s="14"/>
      <c r="B255" s="14"/>
      <c r="C255" s="14"/>
      <c r="D255" s="14"/>
      <c r="E255" s="14"/>
      <c r="F255" s="14"/>
      <c r="G255" s="14"/>
      <c r="H255" s="18"/>
      <c r="I255" s="18"/>
    </row>
    <row r="256" spans="1:9" ht="12.75">
      <c r="A256" s="14"/>
      <c r="B256" s="14"/>
      <c r="D256" s="18"/>
      <c r="G256" s="18"/>
      <c r="H256" s="18"/>
      <c r="I256" s="18"/>
    </row>
    <row r="257" spans="1:9" ht="12.75">
      <c r="A257" s="14"/>
      <c r="B257" s="14"/>
      <c r="D257" s="18"/>
      <c r="G257" s="18"/>
      <c r="H257" s="18"/>
      <c r="I257" s="18"/>
    </row>
    <row r="258" spans="1:9" ht="12.75">
      <c r="A258" s="18"/>
      <c r="B258" s="14"/>
      <c r="C258" s="18"/>
      <c r="D258" s="18"/>
      <c r="E258" s="18"/>
      <c r="F258" s="18"/>
      <c r="G258" s="18"/>
      <c r="H258" s="18"/>
      <c r="I258" s="18"/>
    </row>
    <row r="259" spans="1:9" ht="12.75">
      <c r="A259" s="18"/>
      <c r="B259" s="18"/>
      <c r="C259" s="18"/>
      <c r="D259" s="18"/>
      <c r="E259" s="18"/>
      <c r="F259" s="18"/>
      <c r="G259" s="18"/>
      <c r="H259" s="18"/>
      <c r="I259" s="18"/>
    </row>
    <row r="260" spans="1:9" ht="12.75">
      <c r="A260" s="14"/>
      <c r="B260" s="14"/>
      <c r="C260" s="18"/>
      <c r="D260" s="18"/>
      <c r="E260" s="18"/>
      <c r="F260" s="18"/>
      <c r="G260" s="18"/>
      <c r="H260" s="18"/>
      <c r="I260" s="18"/>
    </row>
    <row r="261" spans="1:9" ht="12.75">
      <c r="A261" s="18"/>
      <c r="B261" s="14"/>
      <c r="D261" s="18"/>
      <c r="E261" s="18"/>
      <c r="G261" s="18"/>
      <c r="H261" s="18"/>
      <c r="I261" s="18"/>
    </row>
    <row r="262" spans="1:9" ht="12.75">
      <c r="A262" s="14"/>
      <c r="B262" s="14"/>
      <c r="C262" s="18"/>
      <c r="D262" s="14"/>
      <c r="E262" s="18"/>
      <c r="F262" s="18"/>
      <c r="G262" s="18"/>
      <c r="H262" s="18"/>
      <c r="I262" s="18"/>
    </row>
    <row r="263" spans="1:9" ht="12.75">
      <c r="A263" s="14"/>
      <c r="B263" s="14"/>
      <c r="D263" s="14"/>
      <c r="E263" s="18"/>
      <c r="F263" s="18"/>
      <c r="H263" s="18"/>
      <c r="I263" s="18"/>
    </row>
    <row r="264" spans="1:9" ht="12.75">
      <c r="A264" s="14"/>
      <c r="B264" s="14"/>
      <c r="D264" s="14"/>
      <c r="G264" s="18"/>
      <c r="H264" s="18"/>
      <c r="I264" s="18"/>
    </row>
    <row r="265" spans="1:9" ht="12.75">
      <c r="A265" s="14"/>
      <c r="B265" s="14"/>
      <c r="D265" s="14"/>
      <c r="G265" s="18"/>
      <c r="H265" s="18"/>
      <c r="I265" s="18"/>
    </row>
    <row r="266" spans="1:9" ht="12.75">
      <c r="A266" s="18"/>
      <c r="B266" s="18"/>
      <c r="D266" s="18"/>
      <c r="E266" s="18"/>
      <c r="G266" s="18"/>
      <c r="H266" s="18"/>
      <c r="I266" s="18"/>
    </row>
    <row r="267" spans="1:9" ht="12.75">
      <c r="A267" s="14"/>
      <c r="B267" s="14"/>
      <c r="C267" s="18"/>
      <c r="D267" s="18"/>
      <c r="E267" s="18"/>
      <c r="F267" s="18"/>
      <c r="G267" s="18"/>
      <c r="H267" s="18"/>
      <c r="I267" s="18"/>
    </row>
    <row r="268" spans="1:9" ht="12.75">
      <c r="A268" s="14"/>
      <c r="B268" s="14"/>
      <c r="D268" s="18"/>
      <c r="E268" s="18"/>
      <c r="G268" s="18"/>
      <c r="H268" s="18"/>
      <c r="I268" s="18"/>
    </row>
    <row r="269" spans="1:9" ht="12.75">
      <c r="A269" s="14"/>
      <c r="B269" s="14"/>
      <c r="C269" s="18"/>
      <c r="D269" s="14"/>
      <c r="E269" s="18"/>
      <c r="F269" s="18"/>
      <c r="H269" s="18"/>
      <c r="I269" s="18"/>
    </row>
    <row r="270" spans="1:9" ht="12.75">
      <c r="A270" s="52" t="s">
        <v>20</v>
      </c>
      <c r="B270" s="52" t="s">
        <v>17</v>
      </c>
      <c r="C270" s="52" t="s">
        <v>22</v>
      </c>
      <c r="D270" s="52"/>
      <c r="E270" s="52"/>
      <c r="F270" s="52"/>
      <c r="G270" s="52"/>
      <c r="H270" s="52"/>
      <c r="I270" s="52" t="s">
        <v>28</v>
      </c>
    </row>
    <row r="271" spans="1:9" ht="33.75">
      <c r="A271" s="52"/>
      <c r="B271" s="52"/>
      <c r="C271" s="8" t="s">
        <v>307</v>
      </c>
      <c r="D271" s="8" t="s">
        <v>26</v>
      </c>
      <c r="E271" s="8" t="s">
        <v>30</v>
      </c>
      <c r="F271" s="24" t="s">
        <v>60</v>
      </c>
      <c r="G271" s="4" t="s">
        <v>12</v>
      </c>
      <c r="H271" s="8" t="s">
        <v>27</v>
      </c>
      <c r="I271" s="52"/>
    </row>
    <row r="272" spans="1:9" ht="12.75">
      <c r="A272" s="8" t="s">
        <v>7</v>
      </c>
      <c r="I272" s="14"/>
    </row>
    <row r="273" spans="1:9" ht="12.75">
      <c r="A273" s="14" t="s">
        <v>250</v>
      </c>
      <c r="B273" s="14" t="s">
        <v>110</v>
      </c>
      <c r="C273" s="14">
        <v>179.90867579908678</v>
      </c>
      <c r="D273" s="14">
        <v>181.25387957790193</v>
      </c>
      <c r="E273" s="14">
        <v>197.875</v>
      </c>
      <c r="F273" s="14">
        <v>67.03296703296701</v>
      </c>
      <c r="G273" s="14"/>
      <c r="H273" s="14">
        <f aca="true" t="shared" si="5" ref="H273:H294">C273+D273+E273+F273+G273</f>
        <v>626.0705224099557</v>
      </c>
      <c r="I273" s="18">
        <v>1</v>
      </c>
    </row>
    <row r="274" spans="1:9" ht="12.75">
      <c r="A274" s="18" t="s">
        <v>251</v>
      </c>
      <c r="B274" s="14" t="s">
        <v>110</v>
      </c>
      <c r="C274" s="18">
        <v>200</v>
      </c>
      <c r="D274" s="18">
        <v>1</v>
      </c>
      <c r="E274" s="18">
        <v>200</v>
      </c>
      <c r="F274" s="18">
        <v>200</v>
      </c>
      <c r="H274" s="14">
        <f t="shared" si="5"/>
        <v>601</v>
      </c>
      <c r="I274" s="18">
        <v>2</v>
      </c>
    </row>
    <row r="275" spans="1:9" ht="12.75">
      <c r="A275" s="14" t="s">
        <v>312</v>
      </c>
      <c r="B275" s="14" t="s">
        <v>8</v>
      </c>
      <c r="C275" s="18">
        <v>151.46771037181998</v>
      </c>
      <c r="D275" s="18">
        <v>194.41340782122904</v>
      </c>
      <c r="E275" s="18">
        <v>175.625</v>
      </c>
      <c r="F275" s="18">
        <v>1</v>
      </c>
      <c r="G275" s="18"/>
      <c r="H275" s="14">
        <f t="shared" si="5"/>
        <v>522.506118193049</v>
      </c>
      <c r="I275" s="18">
        <v>3</v>
      </c>
    </row>
    <row r="276" spans="1:9" ht="12.75">
      <c r="A276" s="14" t="s">
        <v>197</v>
      </c>
      <c r="B276" s="14" t="s">
        <v>5</v>
      </c>
      <c r="C276" s="14">
        <v>152.38095238095238</v>
      </c>
      <c r="D276" s="14">
        <v>88.82681564245809</v>
      </c>
      <c r="E276" s="14">
        <v>186.875</v>
      </c>
      <c r="F276" s="14">
        <v>1</v>
      </c>
      <c r="G276" s="14"/>
      <c r="H276" s="14">
        <f t="shared" si="5"/>
        <v>429.0827680234105</v>
      </c>
      <c r="I276" s="18">
        <v>4</v>
      </c>
    </row>
    <row r="277" spans="1:9" ht="12.75">
      <c r="A277" s="14" t="s">
        <v>139</v>
      </c>
      <c r="B277" s="14" t="s">
        <v>110</v>
      </c>
      <c r="C277" s="14">
        <v>200</v>
      </c>
      <c r="D277" s="14">
        <v>200</v>
      </c>
      <c r="E277" s="14"/>
      <c r="F277" s="14"/>
      <c r="G277" s="14"/>
      <c r="H277" s="14">
        <f t="shared" si="5"/>
        <v>400</v>
      </c>
      <c r="I277" s="18">
        <v>5</v>
      </c>
    </row>
    <row r="278" spans="1:9" ht="12.75">
      <c r="A278" s="14" t="s">
        <v>278</v>
      </c>
      <c r="B278" s="14" t="s">
        <v>5</v>
      </c>
      <c r="C278" s="18">
        <v>145.7703927492447</v>
      </c>
      <c r="D278" s="18">
        <v>80.13656114214774</v>
      </c>
      <c r="E278" s="18">
        <v>1</v>
      </c>
      <c r="F278" s="18">
        <v>13.59890109890108</v>
      </c>
      <c r="G278" s="18"/>
      <c r="H278" s="14">
        <f t="shared" si="5"/>
        <v>240.50585499029353</v>
      </c>
      <c r="I278" s="18">
        <v>6</v>
      </c>
    </row>
    <row r="279" spans="1:9" ht="12.75">
      <c r="A279" s="14" t="s">
        <v>99</v>
      </c>
      <c r="B279" s="14" t="s">
        <v>5</v>
      </c>
      <c r="C279" s="18">
        <v>1</v>
      </c>
      <c r="D279" s="14">
        <v>143.5133457479826</v>
      </c>
      <c r="E279" s="18">
        <v>1</v>
      </c>
      <c r="F279" s="18">
        <v>41.620879120879124</v>
      </c>
      <c r="G279" s="18"/>
      <c r="H279" s="14">
        <f t="shared" si="5"/>
        <v>187.13422486886174</v>
      </c>
      <c r="I279" s="18">
        <v>7</v>
      </c>
    </row>
    <row r="280" spans="1:9" ht="12.75">
      <c r="A280" s="14" t="s">
        <v>242</v>
      </c>
      <c r="B280" s="14" t="s">
        <v>14</v>
      </c>
      <c r="D280" s="14">
        <v>1</v>
      </c>
      <c r="E280" s="18">
        <v>69</v>
      </c>
      <c r="F280" s="14">
        <v>111.95054945054946</v>
      </c>
      <c r="G280" s="18"/>
      <c r="H280" s="14">
        <f t="shared" si="5"/>
        <v>181.95054945054946</v>
      </c>
      <c r="I280" s="18">
        <v>8</v>
      </c>
    </row>
    <row r="281" spans="1:9" ht="12.75">
      <c r="A281" s="14" t="s">
        <v>92</v>
      </c>
      <c r="B281" s="14" t="s">
        <v>4</v>
      </c>
      <c r="D281" s="18">
        <v>175.41899441340783</v>
      </c>
      <c r="E281" s="18"/>
      <c r="F281" s="18"/>
      <c r="G281" s="18"/>
      <c r="H281" s="14">
        <f t="shared" si="5"/>
        <v>175.41899441340783</v>
      </c>
      <c r="I281" s="18">
        <v>9</v>
      </c>
    </row>
    <row r="282" spans="1:9" ht="12.75">
      <c r="A282" s="18" t="s">
        <v>252</v>
      </c>
      <c r="B282" s="14" t="s">
        <v>5</v>
      </c>
      <c r="C282" s="14"/>
      <c r="D282" s="14">
        <v>162.07324643078834</v>
      </c>
      <c r="E282" s="14">
        <v>1</v>
      </c>
      <c r="F282" s="14">
        <v>1</v>
      </c>
      <c r="G282" s="14"/>
      <c r="H282" s="14">
        <f t="shared" si="5"/>
        <v>164.07324643078834</v>
      </c>
      <c r="I282" s="18">
        <v>10</v>
      </c>
    </row>
    <row r="283" spans="1:9" ht="12.75">
      <c r="A283" s="14" t="s">
        <v>221</v>
      </c>
      <c r="B283" s="14" t="s">
        <v>14</v>
      </c>
      <c r="C283" s="14">
        <v>147.42335290280494</v>
      </c>
      <c r="D283" s="14"/>
      <c r="E283" s="14"/>
      <c r="F283" s="14"/>
      <c r="G283" s="14"/>
      <c r="H283" s="14">
        <f t="shared" si="5"/>
        <v>147.42335290280494</v>
      </c>
      <c r="I283" s="18">
        <v>11</v>
      </c>
    </row>
    <row r="284" spans="1:9" ht="12.75">
      <c r="A284" s="18" t="s">
        <v>199</v>
      </c>
      <c r="B284" s="14" t="s">
        <v>14</v>
      </c>
      <c r="C284" s="18"/>
      <c r="D284" s="14">
        <v>119.49099937926752</v>
      </c>
      <c r="E284" s="18"/>
      <c r="F284" s="18"/>
      <c r="H284" s="14">
        <f t="shared" si="5"/>
        <v>119.49099937926752</v>
      </c>
      <c r="I284" s="18">
        <v>12</v>
      </c>
    </row>
    <row r="285" spans="1:9" ht="12.75">
      <c r="A285" s="14" t="s">
        <v>391</v>
      </c>
      <c r="B285" s="14" t="s">
        <v>4</v>
      </c>
      <c r="D285" s="18">
        <v>112.84916201117318</v>
      </c>
      <c r="E285" s="18"/>
      <c r="F285" s="18"/>
      <c r="G285" s="18"/>
      <c r="H285" s="14">
        <f t="shared" si="5"/>
        <v>112.84916201117318</v>
      </c>
      <c r="I285" s="18">
        <v>13</v>
      </c>
    </row>
    <row r="286" spans="1:9" ht="12.75">
      <c r="A286" s="14" t="s">
        <v>196</v>
      </c>
      <c r="B286" s="14" t="s">
        <v>5</v>
      </c>
      <c r="C286" s="14"/>
      <c r="D286" s="14">
        <v>112.66294227188084</v>
      </c>
      <c r="E286" s="18"/>
      <c r="F286" s="18"/>
      <c r="G286" s="18"/>
      <c r="H286" s="14">
        <f t="shared" si="5"/>
        <v>112.66294227188084</v>
      </c>
      <c r="I286" s="18">
        <v>14</v>
      </c>
    </row>
    <row r="287" spans="1:9" ht="12.75">
      <c r="A287" s="14" t="s">
        <v>387</v>
      </c>
      <c r="B287" s="14" t="s">
        <v>8</v>
      </c>
      <c r="C287" s="18"/>
      <c r="D287" s="14">
        <v>91.18559900682808</v>
      </c>
      <c r="E287" s="18"/>
      <c r="F287" s="18"/>
      <c r="H287" s="14">
        <f t="shared" si="5"/>
        <v>91.18559900682808</v>
      </c>
      <c r="I287" s="18">
        <v>15</v>
      </c>
    </row>
    <row r="288" spans="1:9" ht="12.75">
      <c r="A288" s="14" t="s">
        <v>217</v>
      </c>
      <c r="B288" s="14" t="s">
        <v>4</v>
      </c>
      <c r="C288" s="18">
        <v>1</v>
      </c>
      <c r="D288" s="14">
        <v>87.39913097454996</v>
      </c>
      <c r="E288" s="14"/>
      <c r="F288" s="14"/>
      <c r="G288" s="14"/>
      <c r="H288" s="14">
        <f t="shared" si="5"/>
        <v>88.39913097454996</v>
      </c>
      <c r="I288" s="18">
        <v>16</v>
      </c>
    </row>
    <row r="289" spans="1:9" ht="12.75">
      <c r="A289" s="14" t="s">
        <v>388</v>
      </c>
      <c r="B289" s="14" t="s">
        <v>14</v>
      </c>
      <c r="D289" s="14">
        <v>46.12042209807572</v>
      </c>
      <c r="E289" s="18"/>
      <c r="F289" s="18"/>
      <c r="H289" s="14">
        <f t="shared" si="5"/>
        <v>46.12042209807572</v>
      </c>
      <c r="I289" s="18">
        <v>17</v>
      </c>
    </row>
    <row r="290" spans="1:9" ht="12.75">
      <c r="A290" s="18" t="s">
        <v>93</v>
      </c>
      <c r="B290" s="14" t="s">
        <v>58</v>
      </c>
      <c r="C290" s="14"/>
      <c r="D290" s="14">
        <v>1</v>
      </c>
      <c r="E290" s="14"/>
      <c r="F290" s="14"/>
      <c r="G290" s="14"/>
      <c r="H290" s="14">
        <f t="shared" si="5"/>
        <v>1</v>
      </c>
      <c r="I290" s="18">
        <v>18</v>
      </c>
    </row>
    <row r="291" spans="1:9" ht="12.75">
      <c r="A291" s="14" t="s">
        <v>385</v>
      </c>
      <c r="B291" s="14" t="s">
        <v>14</v>
      </c>
      <c r="D291" s="14">
        <v>1</v>
      </c>
      <c r="E291" s="14"/>
      <c r="F291" s="14"/>
      <c r="G291" s="14"/>
      <c r="H291" s="14">
        <f t="shared" si="5"/>
        <v>1</v>
      </c>
      <c r="I291" s="18">
        <v>18</v>
      </c>
    </row>
    <row r="292" spans="1:9" ht="12.75">
      <c r="A292" s="14" t="s">
        <v>386</v>
      </c>
      <c r="B292" s="14" t="s">
        <v>14</v>
      </c>
      <c r="C292" s="14"/>
      <c r="D292" s="14">
        <v>1</v>
      </c>
      <c r="E292" s="14"/>
      <c r="F292" s="14"/>
      <c r="G292" s="14"/>
      <c r="H292" s="14">
        <f t="shared" si="5"/>
        <v>1</v>
      </c>
      <c r="I292" s="18">
        <v>18</v>
      </c>
    </row>
    <row r="293" spans="1:9" ht="12.75">
      <c r="A293" s="14" t="s">
        <v>90</v>
      </c>
      <c r="B293" s="14" t="s">
        <v>46</v>
      </c>
      <c r="C293" s="18">
        <v>1</v>
      </c>
      <c r="D293" s="18"/>
      <c r="E293" s="18"/>
      <c r="F293" s="18"/>
      <c r="G293" s="18"/>
      <c r="H293" s="14">
        <f t="shared" si="5"/>
        <v>1</v>
      </c>
      <c r="I293" s="18">
        <v>18</v>
      </c>
    </row>
    <row r="294" spans="1:9" ht="12.75">
      <c r="A294" s="18" t="s">
        <v>97</v>
      </c>
      <c r="B294" s="14" t="s">
        <v>46</v>
      </c>
      <c r="C294" s="18">
        <v>1</v>
      </c>
      <c r="D294" s="18"/>
      <c r="F294" s="18"/>
      <c r="G294" s="18"/>
      <c r="H294" s="14">
        <f t="shared" si="5"/>
        <v>1</v>
      </c>
      <c r="I294" s="18">
        <v>18</v>
      </c>
    </row>
    <row r="295" spans="1:9" ht="12.75">
      <c r="A295" s="14"/>
      <c r="B295" s="14"/>
      <c r="C295" s="14"/>
      <c r="D295" s="14"/>
      <c r="E295" s="14"/>
      <c r="F295" s="14"/>
      <c r="G295" s="14"/>
      <c r="H295" s="14"/>
      <c r="I295" s="18"/>
    </row>
    <row r="296" spans="1:9" ht="12.75">
      <c r="A296" s="14"/>
      <c r="B296" s="14"/>
      <c r="D296" s="18"/>
      <c r="E296" s="18"/>
      <c r="F296" s="18"/>
      <c r="G296" s="18"/>
      <c r="H296" s="14"/>
      <c r="I296" s="18"/>
    </row>
    <row r="297" spans="1:9" ht="12.75">
      <c r="A297" s="18"/>
      <c r="B297" s="14"/>
      <c r="C297" s="14"/>
      <c r="D297" s="14"/>
      <c r="E297" s="14"/>
      <c r="F297" s="14"/>
      <c r="G297" s="14"/>
      <c r="H297" s="14"/>
      <c r="I297" s="18"/>
    </row>
    <row r="298" spans="1:9" ht="12.75">
      <c r="A298" s="14"/>
      <c r="B298" s="14"/>
      <c r="C298" s="18"/>
      <c r="D298" s="18"/>
      <c r="F298" s="14"/>
      <c r="G298" s="18"/>
      <c r="H298" s="14"/>
      <c r="I298" s="18"/>
    </row>
    <row r="299" spans="1:9" ht="12.75">
      <c r="A299" s="14"/>
      <c r="B299" s="14"/>
      <c r="D299" s="14"/>
      <c r="E299" s="18"/>
      <c r="F299" s="18"/>
      <c r="G299" s="18"/>
      <c r="H299" s="14"/>
      <c r="I299" s="18"/>
    </row>
    <row r="300" spans="1:9" ht="12.75">
      <c r="A300" s="14"/>
      <c r="B300" s="14"/>
      <c r="C300" s="14"/>
      <c r="D300" s="14"/>
      <c r="E300" s="14"/>
      <c r="F300" s="14"/>
      <c r="G300" s="14"/>
      <c r="H300" s="14"/>
      <c r="I300" s="18"/>
    </row>
    <row r="301" spans="1:9" ht="12.75">
      <c r="A301" s="14"/>
      <c r="B301" s="14"/>
      <c r="C301" s="14"/>
      <c r="D301" s="14"/>
      <c r="E301" s="18"/>
      <c r="F301" s="18"/>
      <c r="G301" s="18"/>
      <c r="H301" s="14"/>
      <c r="I301" s="18"/>
    </row>
    <row r="302" spans="1:9" ht="12.75">
      <c r="A302" s="14"/>
      <c r="B302" s="14"/>
      <c r="C302" s="14"/>
      <c r="D302" s="14"/>
      <c r="E302" s="14"/>
      <c r="F302" s="14"/>
      <c r="G302" s="14"/>
      <c r="H302" s="14"/>
      <c r="I302" s="18"/>
    </row>
    <row r="303" spans="1:9" ht="12.75">
      <c r="A303" s="14"/>
      <c r="B303" s="14"/>
      <c r="C303" s="14"/>
      <c r="D303" s="14"/>
      <c r="E303" s="14"/>
      <c r="F303" s="14"/>
      <c r="G303" s="14"/>
      <c r="H303" s="14"/>
      <c r="I303" s="18"/>
    </row>
    <row r="304" spans="1:9" ht="12.75">
      <c r="A304" s="14"/>
      <c r="B304" s="14"/>
      <c r="D304" s="18"/>
      <c r="G304" s="18"/>
      <c r="H304" s="14"/>
      <c r="I304" s="18"/>
    </row>
    <row r="305" spans="1:9" ht="12.75">
      <c r="A305" s="14"/>
      <c r="B305" s="14"/>
      <c r="C305" s="14"/>
      <c r="D305" s="14"/>
      <c r="E305" s="18"/>
      <c r="F305" s="18"/>
      <c r="G305" s="18"/>
      <c r="H305" s="14"/>
      <c r="I305" s="18"/>
    </row>
    <row r="306" spans="1:9" ht="12.75">
      <c r="A306" s="18"/>
      <c r="B306" s="14"/>
      <c r="C306" s="18"/>
      <c r="D306" s="18"/>
      <c r="H306" s="14"/>
      <c r="I306" s="18"/>
    </row>
    <row r="307" spans="1:9" ht="12.75">
      <c r="A307" s="14"/>
      <c r="B307" s="14"/>
      <c r="D307" s="18"/>
      <c r="E307" s="18"/>
      <c r="F307" s="18"/>
      <c r="G307" s="18"/>
      <c r="H307" s="14"/>
      <c r="I307" s="18"/>
    </row>
    <row r="308" spans="1:9" ht="12.75">
      <c r="A308" s="14"/>
      <c r="B308" s="14"/>
      <c r="D308" s="18"/>
      <c r="E308" s="18"/>
      <c r="F308" s="18"/>
      <c r="H308" s="14"/>
      <c r="I308" s="18"/>
    </row>
    <row r="309" spans="1:9" ht="12.75">
      <c r="A309" s="14"/>
      <c r="B309" s="14"/>
      <c r="C309" s="14"/>
      <c r="D309" s="14"/>
      <c r="E309" s="14"/>
      <c r="F309" s="14"/>
      <c r="G309" s="14"/>
      <c r="H309" s="14"/>
      <c r="I309" s="18"/>
    </row>
    <row r="310" spans="1:9" ht="12.75">
      <c r="A310" s="28"/>
      <c r="B310" s="14"/>
      <c r="C310" s="18"/>
      <c r="D310" s="18"/>
      <c r="G310" s="18"/>
      <c r="H310" s="14"/>
      <c r="I310" s="18"/>
    </row>
    <row r="311" spans="1:9" ht="12.75">
      <c r="A311" s="14"/>
      <c r="B311" s="14"/>
      <c r="C311" s="14"/>
      <c r="D311" s="14"/>
      <c r="E311" s="14"/>
      <c r="F311" s="14"/>
      <c r="G311" s="14"/>
      <c r="H311" s="14"/>
      <c r="I311" s="18"/>
    </row>
    <row r="312" spans="1:9" ht="12.75">
      <c r="A312" s="14"/>
      <c r="B312" s="14"/>
      <c r="D312" s="18"/>
      <c r="F312" s="18"/>
      <c r="G312" s="18"/>
      <c r="H312" s="14"/>
      <c r="I312" s="18"/>
    </row>
    <row r="313" spans="1:9" ht="12.75">
      <c r="A313" s="14"/>
      <c r="B313" s="14"/>
      <c r="C313" s="14"/>
      <c r="D313" s="14"/>
      <c r="E313" s="14"/>
      <c r="F313" s="14"/>
      <c r="G313" s="14"/>
      <c r="H313" s="14"/>
      <c r="I313" s="18"/>
    </row>
    <row r="314" spans="1:9" ht="12.75">
      <c r="A314" s="14"/>
      <c r="B314" s="14"/>
      <c r="D314" s="18"/>
      <c r="G314" s="18"/>
      <c r="H314" s="14"/>
      <c r="I314" s="18"/>
    </row>
    <row r="315" spans="1:9" ht="12.75">
      <c r="A315" s="53" t="s">
        <v>20</v>
      </c>
      <c r="B315" s="53" t="s">
        <v>17</v>
      </c>
      <c r="C315" s="52" t="s">
        <v>22</v>
      </c>
      <c r="D315" s="52"/>
      <c r="E315" s="52"/>
      <c r="F315" s="52"/>
      <c r="G315" s="52"/>
      <c r="H315" s="52"/>
      <c r="I315" s="52" t="s">
        <v>28</v>
      </c>
    </row>
    <row r="316" spans="1:9" ht="33.75">
      <c r="A316" s="54"/>
      <c r="B316" s="54"/>
      <c r="C316" s="8" t="s">
        <v>307</v>
      </c>
      <c r="D316" s="8" t="s">
        <v>26</v>
      </c>
      <c r="E316" s="8" t="s">
        <v>30</v>
      </c>
      <c r="F316" s="24" t="s">
        <v>60</v>
      </c>
      <c r="G316" s="4" t="s">
        <v>12</v>
      </c>
      <c r="H316" s="8" t="s">
        <v>27</v>
      </c>
      <c r="I316" s="52"/>
    </row>
    <row r="317" ht="12.75">
      <c r="A317" s="8" t="s">
        <v>6</v>
      </c>
    </row>
    <row r="318" spans="1:9" ht="12.75">
      <c r="A318" s="14" t="s">
        <v>244</v>
      </c>
      <c r="B318" s="14" t="s">
        <v>8</v>
      </c>
      <c r="C318" s="18">
        <v>165.29680365296804</v>
      </c>
      <c r="D318" s="18">
        <v>100</v>
      </c>
      <c r="E318" s="18"/>
      <c r="G318" s="18"/>
      <c r="H318" s="14">
        <f aca="true" t="shared" si="6" ref="H318:H324">C318+D318+E318+F318+G318</f>
        <v>265.29680365296804</v>
      </c>
      <c r="I318" s="18">
        <v>1</v>
      </c>
    </row>
    <row r="319" spans="1:9" ht="12.75">
      <c r="A319" s="14" t="s">
        <v>94</v>
      </c>
      <c r="B319" s="14" t="s">
        <v>58</v>
      </c>
      <c r="C319" s="14"/>
      <c r="D319" s="14">
        <v>25.626515763945036</v>
      </c>
      <c r="E319" s="14">
        <v>1</v>
      </c>
      <c r="F319" s="14">
        <v>100</v>
      </c>
      <c r="G319" s="14"/>
      <c r="H319" s="14">
        <f t="shared" si="6"/>
        <v>126.62651576394504</v>
      </c>
      <c r="I319" s="18">
        <v>2</v>
      </c>
    </row>
    <row r="320" spans="1:9" ht="12.75">
      <c r="A320" s="14" t="s">
        <v>202</v>
      </c>
      <c r="B320" s="14" t="s">
        <v>8</v>
      </c>
      <c r="C320" s="18">
        <v>1</v>
      </c>
      <c r="D320" s="18"/>
      <c r="E320" s="18">
        <v>100</v>
      </c>
      <c r="F320" s="14">
        <v>1</v>
      </c>
      <c r="G320" s="18"/>
      <c r="H320" s="14">
        <f t="shared" si="6"/>
        <v>102</v>
      </c>
      <c r="I320" s="18">
        <v>3</v>
      </c>
    </row>
    <row r="321" spans="1:9" ht="12.75">
      <c r="A321" s="14" t="s">
        <v>389</v>
      </c>
      <c r="B321" s="14" t="s">
        <v>14</v>
      </c>
      <c r="D321" s="18">
        <v>98.22150363783346</v>
      </c>
      <c r="E321" s="18"/>
      <c r="F321" s="18"/>
      <c r="G321" s="18"/>
      <c r="H321" s="14">
        <f t="shared" si="6"/>
        <v>98.22150363783346</v>
      </c>
      <c r="I321" s="18">
        <v>4</v>
      </c>
    </row>
    <row r="322" spans="1:9" ht="12.75">
      <c r="A322" s="14" t="s">
        <v>144</v>
      </c>
      <c r="B322" s="14" t="s">
        <v>8</v>
      </c>
      <c r="C322" s="14">
        <v>1</v>
      </c>
      <c r="D322" s="14">
        <v>47.332255456750204</v>
      </c>
      <c r="E322" s="14">
        <v>1</v>
      </c>
      <c r="F322" s="14"/>
      <c r="G322" s="14"/>
      <c r="H322" s="14">
        <f t="shared" si="6"/>
        <v>49.332255456750204</v>
      </c>
      <c r="I322" s="18">
        <v>5</v>
      </c>
    </row>
    <row r="323" spans="1:9" ht="12.75">
      <c r="A323" s="14" t="s">
        <v>341</v>
      </c>
      <c r="B323" s="14" t="s">
        <v>8</v>
      </c>
      <c r="C323" s="14"/>
      <c r="D323" s="14">
        <v>23.519603880355703</v>
      </c>
      <c r="E323" s="14"/>
      <c r="F323" s="14"/>
      <c r="G323" s="14"/>
      <c r="H323" s="14">
        <f t="shared" si="6"/>
        <v>23.519603880355703</v>
      </c>
      <c r="I323" s="18">
        <v>6</v>
      </c>
    </row>
    <row r="324" spans="1:9" ht="12.75">
      <c r="A324" s="14" t="s">
        <v>72</v>
      </c>
      <c r="B324" s="14" t="s">
        <v>390</v>
      </c>
      <c r="D324" s="18">
        <v>8.195230396119655</v>
      </c>
      <c r="E324" s="18"/>
      <c r="F324" s="18"/>
      <c r="G324" s="18"/>
      <c r="H324" s="14">
        <f t="shared" si="6"/>
        <v>8.195230396119655</v>
      </c>
      <c r="I324" s="18">
        <v>7</v>
      </c>
    </row>
    <row r="325" spans="1:9" ht="12.75">
      <c r="A325" s="14"/>
      <c r="B325" s="14"/>
      <c r="C325" s="18"/>
      <c r="D325" s="18"/>
      <c r="G325" s="18"/>
      <c r="H325" s="14"/>
      <c r="I325" s="18"/>
    </row>
    <row r="326" spans="1:9" ht="12.75">
      <c r="A326" s="14"/>
      <c r="B326" s="14"/>
      <c r="C326" s="14"/>
      <c r="D326" s="14"/>
      <c r="E326" s="14"/>
      <c r="F326" s="14"/>
      <c r="G326" s="14"/>
      <c r="H326" s="14"/>
      <c r="I326" s="18"/>
    </row>
    <row r="327" spans="1:9" ht="12.75">
      <c r="A327" s="52" t="s">
        <v>20</v>
      </c>
      <c r="B327" s="52" t="s">
        <v>155</v>
      </c>
      <c r="C327" s="52" t="s">
        <v>22</v>
      </c>
      <c r="D327" s="52"/>
      <c r="E327" s="52"/>
      <c r="F327" s="52"/>
      <c r="G327" s="52"/>
      <c r="H327" s="52"/>
      <c r="I327" s="52" t="s">
        <v>28</v>
      </c>
    </row>
    <row r="328" spans="1:9" ht="33.75">
      <c r="A328" s="52"/>
      <c r="B328" s="52"/>
      <c r="C328" s="8" t="s">
        <v>307</v>
      </c>
      <c r="D328" s="8" t="s">
        <v>26</v>
      </c>
      <c r="E328" s="8" t="s">
        <v>30</v>
      </c>
      <c r="F328" s="24" t="s">
        <v>60</v>
      </c>
      <c r="G328" s="4" t="s">
        <v>12</v>
      </c>
      <c r="H328" s="8" t="s">
        <v>27</v>
      </c>
      <c r="I328" s="52"/>
    </row>
    <row r="329" ht="12.75">
      <c r="A329" s="9" t="s">
        <v>31</v>
      </c>
    </row>
    <row r="330" spans="1:9" ht="12.75">
      <c r="A330" s="14" t="s">
        <v>115</v>
      </c>
      <c r="B330" s="14" t="s">
        <v>110</v>
      </c>
      <c r="C330" s="18">
        <v>100</v>
      </c>
      <c r="D330" s="18">
        <v>68.40344168260037</v>
      </c>
      <c r="E330" s="18">
        <v>100</v>
      </c>
      <c r="F330" s="18">
        <v>100</v>
      </c>
      <c r="G330" s="18"/>
      <c r="H330" s="14">
        <f>C330+D330+E330+F330+G330</f>
        <v>368.4034416826004</v>
      </c>
      <c r="I330" s="18">
        <v>1</v>
      </c>
    </row>
    <row r="331" spans="1:9" ht="12.75">
      <c r="A331" s="14" t="s">
        <v>187</v>
      </c>
      <c r="B331" s="14" t="s">
        <v>152</v>
      </c>
      <c r="C331" s="18">
        <v>81.65137614678899</v>
      </c>
      <c r="D331" s="18">
        <v>100</v>
      </c>
      <c r="E331" s="18"/>
      <c r="F331" s="18"/>
      <c r="G331" s="18"/>
      <c r="H331" s="14">
        <f>C331+D331+E331+F331+G331</f>
        <v>181.651376146789</v>
      </c>
      <c r="I331" s="18">
        <v>2</v>
      </c>
    </row>
    <row r="332" spans="1:9" ht="12.75">
      <c r="A332" s="14" t="s">
        <v>256</v>
      </c>
      <c r="B332" s="14" t="s">
        <v>257</v>
      </c>
      <c r="D332" s="18"/>
      <c r="E332" s="18">
        <v>86.41791044776119</v>
      </c>
      <c r="F332" s="18"/>
      <c r="G332" s="18"/>
      <c r="H332" s="14">
        <f>C332+D332+E332+F332+G332</f>
        <v>86.41791044776119</v>
      </c>
      <c r="I332" s="18">
        <v>3</v>
      </c>
    </row>
    <row r="333" spans="1:9" ht="12.75">
      <c r="A333" s="14"/>
      <c r="B333" s="14"/>
      <c r="C333" s="14"/>
      <c r="D333" s="14"/>
      <c r="E333" s="14"/>
      <c r="F333" s="14"/>
      <c r="G333" s="14"/>
      <c r="H333" s="14"/>
      <c r="I333" s="18"/>
    </row>
    <row r="334" spans="1:9" ht="12.75">
      <c r="A334" s="14"/>
      <c r="B334" s="14"/>
      <c r="C334" s="18"/>
      <c r="D334" s="14"/>
      <c r="E334" s="14"/>
      <c r="F334" s="14"/>
      <c r="G334" s="14"/>
      <c r="H334" s="14"/>
      <c r="I334" s="18"/>
    </row>
    <row r="335" spans="1:9" ht="12.75">
      <c r="A335" s="14"/>
      <c r="B335" s="14"/>
      <c r="C335" s="18"/>
      <c r="D335" s="18"/>
      <c r="E335" s="18"/>
      <c r="F335" s="18"/>
      <c r="G335" s="18"/>
      <c r="H335" s="14"/>
      <c r="I335" s="18"/>
    </row>
    <row r="336" spans="1:9" ht="12.75">
      <c r="A336" s="14"/>
      <c r="B336" s="14"/>
      <c r="D336" s="18"/>
      <c r="E336" s="18"/>
      <c r="F336" s="18"/>
      <c r="H336" s="14"/>
      <c r="I336" s="18"/>
    </row>
    <row r="337" spans="1:9" ht="12.75">
      <c r="A337" s="14"/>
      <c r="B337" s="14"/>
      <c r="D337" s="18"/>
      <c r="G337" s="18"/>
      <c r="H337" s="14"/>
      <c r="I337" s="18"/>
    </row>
    <row r="338" spans="1:9" ht="12.75">
      <c r="A338" s="14"/>
      <c r="B338" s="14"/>
      <c r="C338" s="18"/>
      <c r="G338" s="18"/>
      <c r="H338" s="14"/>
      <c r="I338" s="18"/>
    </row>
    <row r="339" spans="1:9" ht="12.75">
      <c r="A339" s="14"/>
      <c r="B339" s="14"/>
      <c r="D339" s="18"/>
      <c r="G339" s="18"/>
      <c r="H339" s="18"/>
      <c r="I339" s="18"/>
    </row>
    <row r="341" spans="1:9" ht="12.75">
      <c r="A341" s="52" t="s">
        <v>20</v>
      </c>
      <c r="B341" s="52" t="s">
        <v>17</v>
      </c>
      <c r="C341" s="52" t="s">
        <v>22</v>
      </c>
      <c r="D341" s="52"/>
      <c r="E341" s="52"/>
      <c r="F341" s="52"/>
      <c r="G341" s="52"/>
      <c r="H341" s="52"/>
      <c r="I341" s="52" t="s">
        <v>28</v>
      </c>
    </row>
    <row r="342" spans="1:9" ht="33.75">
      <c r="A342" s="52"/>
      <c r="B342" s="52"/>
      <c r="C342" s="8" t="s">
        <v>233</v>
      </c>
      <c r="D342" s="8" t="s">
        <v>26</v>
      </c>
      <c r="E342" s="8" t="s">
        <v>30</v>
      </c>
      <c r="F342" s="24" t="s">
        <v>60</v>
      </c>
      <c r="G342" s="4" t="s">
        <v>12</v>
      </c>
      <c r="H342" s="8" t="s">
        <v>27</v>
      </c>
      <c r="I342" s="52"/>
    </row>
    <row r="343" ht="12.75">
      <c r="A343" s="8" t="s">
        <v>10</v>
      </c>
    </row>
    <row r="344" spans="1:9" ht="12.75">
      <c r="A344" s="14"/>
      <c r="B344" s="14"/>
      <c r="C344" s="18"/>
      <c r="D344" s="18"/>
      <c r="E344" s="18"/>
      <c r="F344" s="18"/>
      <c r="G344" s="18"/>
      <c r="H344" s="18">
        <f aca="true" t="shared" si="7" ref="H344:H369">C344+D344+E344+F344+G344</f>
        <v>0</v>
      </c>
      <c r="I344" s="18">
        <v>1</v>
      </c>
    </row>
    <row r="345" spans="1:9" ht="12.75">
      <c r="A345" s="29"/>
      <c r="B345" s="18"/>
      <c r="C345" s="18"/>
      <c r="D345" s="18"/>
      <c r="G345" s="18"/>
      <c r="H345" s="18">
        <f t="shared" si="7"/>
        <v>0</v>
      </c>
      <c r="I345" s="18">
        <v>2</v>
      </c>
    </row>
    <row r="346" spans="1:9" ht="12.75">
      <c r="A346" s="28"/>
      <c r="B346" s="14"/>
      <c r="C346" s="18"/>
      <c r="D346" s="18"/>
      <c r="E346" s="18"/>
      <c r="G346" s="18"/>
      <c r="H346" s="18">
        <f t="shared" si="7"/>
        <v>0</v>
      </c>
      <c r="I346" s="18">
        <v>3</v>
      </c>
    </row>
    <row r="347" spans="1:9" ht="12.75">
      <c r="A347" s="14"/>
      <c r="B347" s="14"/>
      <c r="D347" s="18"/>
      <c r="G347" s="18"/>
      <c r="H347" s="18">
        <f t="shared" si="7"/>
        <v>0</v>
      </c>
      <c r="I347" s="18">
        <v>4</v>
      </c>
    </row>
    <row r="348" spans="1:9" ht="12.75">
      <c r="A348" s="14"/>
      <c r="B348" s="14"/>
      <c r="C348" s="18"/>
      <c r="D348" s="18"/>
      <c r="E348" s="18"/>
      <c r="F348" s="18"/>
      <c r="G348" s="18"/>
      <c r="H348" s="18">
        <f t="shared" si="7"/>
        <v>0</v>
      </c>
      <c r="I348" s="18">
        <v>4</v>
      </c>
    </row>
    <row r="349" spans="1:9" ht="12.75">
      <c r="A349" s="14"/>
      <c r="B349" s="14"/>
      <c r="D349" s="18"/>
      <c r="E349" s="18"/>
      <c r="G349" s="18"/>
      <c r="H349" s="18">
        <f t="shared" si="7"/>
        <v>0</v>
      </c>
      <c r="I349" s="18">
        <v>4</v>
      </c>
    </row>
    <row r="350" spans="1:9" ht="12.75">
      <c r="A350" s="18"/>
      <c r="B350" s="14"/>
      <c r="C350" s="18"/>
      <c r="E350" s="18"/>
      <c r="F350" s="18"/>
      <c r="G350" s="18"/>
      <c r="H350" s="18">
        <f t="shared" si="7"/>
        <v>0</v>
      </c>
      <c r="I350" s="18">
        <v>7</v>
      </c>
    </row>
    <row r="351" spans="1:9" ht="12.75">
      <c r="A351" s="18"/>
      <c r="B351" s="14"/>
      <c r="C351" s="18"/>
      <c r="D351" s="18"/>
      <c r="E351" s="18"/>
      <c r="F351" s="18"/>
      <c r="G351" s="18"/>
      <c r="H351" s="18">
        <f t="shared" si="7"/>
        <v>0</v>
      </c>
      <c r="I351" s="18">
        <v>8</v>
      </c>
    </row>
    <row r="352" spans="1:9" ht="12.75">
      <c r="A352" s="14"/>
      <c r="B352" s="14"/>
      <c r="C352" s="18"/>
      <c r="D352" s="18"/>
      <c r="E352" s="18"/>
      <c r="F352" s="18"/>
      <c r="G352" s="18"/>
      <c r="H352" s="18">
        <f t="shared" si="7"/>
        <v>0</v>
      </c>
      <c r="I352" s="18">
        <v>9</v>
      </c>
    </row>
    <row r="353" spans="1:9" ht="12.75">
      <c r="A353" s="14"/>
      <c r="B353" s="14"/>
      <c r="C353" s="14"/>
      <c r="D353" s="14"/>
      <c r="E353" s="18"/>
      <c r="F353" s="18"/>
      <c r="G353" s="18"/>
      <c r="H353" s="18">
        <f t="shared" si="7"/>
        <v>0</v>
      </c>
      <c r="I353" s="18">
        <v>9</v>
      </c>
    </row>
    <row r="354" spans="1:9" ht="12.75">
      <c r="A354" s="18"/>
      <c r="B354" s="14"/>
      <c r="G354" s="18"/>
      <c r="H354" s="18">
        <f t="shared" si="7"/>
        <v>0</v>
      </c>
      <c r="I354" s="18">
        <v>11</v>
      </c>
    </row>
    <row r="355" spans="1:9" ht="12.75">
      <c r="A355" s="18"/>
      <c r="B355" s="14"/>
      <c r="D355" s="18"/>
      <c r="G355" s="18"/>
      <c r="H355" s="18">
        <f t="shared" si="7"/>
        <v>0</v>
      </c>
      <c r="I355" s="18">
        <v>11</v>
      </c>
    </row>
    <row r="356" spans="1:9" ht="12.75">
      <c r="A356" s="14"/>
      <c r="B356" s="18"/>
      <c r="C356" s="14"/>
      <c r="D356" s="14"/>
      <c r="E356" s="14"/>
      <c r="F356" s="14"/>
      <c r="G356" s="14"/>
      <c r="H356" s="18">
        <f t="shared" si="7"/>
        <v>0</v>
      </c>
      <c r="I356" s="18">
        <v>13</v>
      </c>
    </row>
    <row r="357" spans="1:9" ht="12.75">
      <c r="A357" s="14"/>
      <c r="B357" s="14"/>
      <c r="D357" s="18"/>
      <c r="E357" s="18"/>
      <c r="F357" s="18"/>
      <c r="H357" s="18">
        <f t="shared" si="7"/>
        <v>0</v>
      </c>
      <c r="I357" s="18">
        <v>13</v>
      </c>
    </row>
    <row r="358" spans="1:9" ht="12.75">
      <c r="A358" s="14"/>
      <c r="B358" s="14"/>
      <c r="C358" s="18"/>
      <c r="D358" s="18"/>
      <c r="E358" s="18"/>
      <c r="F358" s="18"/>
      <c r="G358" s="18"/>
      <c r="H358" s="18">
        <f t="shared" si="7"/>
        <v>0</v>
      </c>
      <c r="I358" s="18">
        <v>15</v>
      </c>
    </row>
    <row r="359" spans="1:9" ht="12.75">
      <c r="A359" s="29"/>
      <c r="B359" s="14"/>
      <c r="D359" s="18"/>
      <c r="G359" s="18"/>
      <c r="H359" s="18">
        <f t="shared" si="7"/>
        <v>0</v>
      </c>
      <c r="I359" s="18">
        <v>16</v>
      </c>
    </row>
    <row r="360" spans="1:9" ht="12.75">
      <c r="A360" s="29"/>
      <c r="B360" s="14"/>
      <c r="C360" s="18"/>
      <c r="D360" s="18"/>
      <c r="E360" s="18"/>
      <c r="F360" s="18"/>
      <c r="G360" s="18"/>
      <c r="H360" s="18">
        <f t="shared" si="7"/>
        <v>0</v>
      </c>
      <c r="I360" s="18">
        <v>17</v>
      </c>
    </row>
    <row r="361" spans="1:9" ht="12.75">
      <c r="A361" s="29"/>
      <c r="B361" s="14"/>
      <c r="C361" s="18"/>
      <c r="D361" s="18"/>
      <c r="E361" s="18"/>
      <c r="F361" s="18"/>
      <c r="G361" s="18"/>
      <c r="H361" s="18">
        <f t="shared" si="7"/>
        <v>0</v>
      </c>
      <c r="I361" s="18">
        <v>17</v>
      </c>
    </row>
    <row r="362" spans="1:9" ht="12.75">
      <c r="A362" s="14"/>
      <c r="B362" s="14"/>
      <c r="C362" s="18"/>
      <c r="D362" s="18"/>
      <c r="E362" s="18"/>
      <c r="F362" s="18"/>
      <c r="G362" s="18"/>
      <c r="H362" s="18">
        <f t="shared" si="7"/>
        <v>0</v>
      </c>
      <c r="I362" s="18">
        <v>19</v>
      </c>
    </row>
    <row r="363" spans="1:9" ht="12.75">
      <c r="A363" s="14"/>
      <c r="B363" s="14"/>
      <c r="G363" s="18"/>
      <c r="H363" s="18">
        <f t="shared" si="7"/>
        <v>0</v>
      </c>
      <c r="I363" s="18">
        <v>19</v>
      </c>
    </row>
    <row r="364" spans="1:9" ht="12.75">
      <c r="A364" s="28"/>
      <c r="B364" s="14"/>
      <c r="C364" s="18"/>
      <c r="D364" s="18"/>
      <c r="E364" s="18"/>
      <c r="F364" s="18"/>
      <c r="G364" s="18"/>
      <c r="H364" s="18">
        <f t="shared" si="7"/>
        <v>0</v>
      </c>
      <c r="I364" s="18">
        <v>21</v>
      </c>
    </row>
    <row r="365" spans="1:9" ht="12.75">
      <c r="A365" s="14"/>
      <c r="B365" s="14"/>
      <c r="C365" s="18"/>
      <c r="E365" s="18"/>
      <c r="F365" s="18"/>
      <c r="G365" s="18"/>
      <c r="H365" s="18">
        <f t="shared" si="7"/>
        <v>0</v>
      </c>
      <c r="I365" s="18">
        <v>21</v>
      </c>
    </row>
    <row r="366" spans="1:9" ht="12.75">
      <c r="A366" s="18"/>
      <c r="B366" s="14"/>
      <c r="C366" s="18"/>
      <c r="D366" s="14"/>
      <c r="E366" s="18"/>
      <c r="F366" s="18"/>
      <c r="G366" s="18"/>
      <c r="H366" s="18">
        <f t="shared" si="7"/>
        <v>0</v>
      </c>
      <c r="I366" s="18">
        <v>21</v>
      </c>
    </row>
    <row r="367" spans="1:9" ht="12.75">
      <c r="A367" s="29"/>
      <c r="B367" s="14"/>
      <c r="C367" s="18"/>
      <c r="E367" s="18"/>
      <c r="F367" s="18"/>
      <c r="G367" s="18"/>
      <c r="H367" s="18">
        <f t="shared" si="7"/>
        <v>0</v>
      </c>
      <c r="I367" s="18">
        <v>21</v>
      </c>
    </row>
    <row r="368" spans="1:9" ht="12.75">
      <c r="A368" s="29"/>
      <c r="B368" s="18"/>
      <c r="C368" s="18"/>
      <c r="D368" s="18"/>
      <c r="G368" s="18"/>
      <c r="H368" s="18">
        <f t="shared" si="7"/>
        <v>0</v>
      </c>
      <c r="I368" s="18">
        <v>21</v>
      </c>
    </row>
    <row r="369" spans="1:9" ht="12.75">
      <c r="A369" s="29"/>
      <c r="B369" s="14"/>
      <c r="C369" s="18"/>
      <c r="D369" s="18"/>
      <c r="G369" s="18"/>
      <c r="H369" s="18">
        <f t="shared" si="7"/>
        <v>0</v>
      </c>
      <c r="I369" s="18">
        <v>21</v>
      </c>
    </row>
    <row r="370" spans="1:9" ht="12.75">
      <c r="A370" s="29"/>
      <c r="B370" s="14"/>
      <c r="C370" s="18"/>
      <c r="D370" s="18"/>
      <c r="E370" s="18"/>
      <c r="F370" s="18"/>
      <c r="G370" s="18"/>
      <c r="H370" s="18"/>
      <c r="I370" s="18"/>
    </row>
  </sheetData>
  <sheetProtection/>
  <mergeCells count="45">
    <mergeCell ref="A270:A271"/>
    <mergeCell ref="A214:A215"/>
    <mergeCell ref="B214:B215"/>
    <mergeCell ref="C214:H214"/>
    <mergeCell ref="I214:I215"/>
    <mergeCell ref="A1:I2"/>
    <mergeCell ref="B270:B271"/>
    <mergeCell ref="C270:H270"/>
    <mergeCell ref="I270:I271"/>
    <mergeCell ref="C55:H55"/>
    <mergeCell ref="A327:A328"/>
    <mergeCell ref="B327:B328"/>
    <mergeCell ref="C327:H327"/>
    <mergeCell ref="I327:I328"/>
    <mergeCell ref="A315:A316"/>
    <mergeCell ref="A341:A342"/>
    <mergeCell ref="B341:B342"/>
    <mergeCell ref="C341:H341"/>
    <mergeCell ref="I341:I342"/>
    <mergeCell ref="B315:B316"/>
    <mergeCell ref="C315:H315"/>
    <mergeCell ref="I315:I316"/>
    <mergeCell ref="A127:A128"/>
    <mergeCell ref="B127:B128"/>
    <mergeCell ref="C127:H127"/>
    <mergeCell ref="I127:I128"/>
    <mergeCell ref="A146:A147"/>
    <mergeCell ref="B146:B147"/>
    <mergeCell ref="C146:H146"/>
    <mergeCell ref="I146:I147"/>
    <mergeCell ref="A93:A94"/>
    <mergeCell ref="B93:B94"/>
    <mergeCell ref="C93:H93"/>
    <mergeCell ref="I93:I94"/>
    <mergeCell ref="A159:A160"/>
    <mergeCell ref="B159:B160"/>
    <mergeCell ref="C159:H159"/>
    <mergeCell ref="I159:I160"/>
    <mergeCell ref="A3:A4"/>
    <mergeCell ref="B3:B4"/>
    <mergeCell ref="C3:H3"/>
    <mergeCell ref="I3:I4"/>
    <mergeCell ref="A55:A56"/>
    <mergeCell ref="B55:B56"/>
    <mergeCell ref="I55:I56"/>
  </mergeCells>
  <printOptions/>
  <pageMargins left="0.75" right="0.75" top="1" bottom="1" header="0.5" footer="0.5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0"/>
  <sheetViews>
    <sheetView tabSelected="1" zoomScalePageLayoutView="0" workbookViewId="0" topLeftCell="A46">
      <selection activeCell="N18" sqref="N18"/>
    </sheetView>
  </sheetViews>
  <sheetFormatPr defaultColWidth="9.140625" defaultRowHeight="12.75"/>
  <cols>
    <col min="1" max="1" width="21.7109375" style="0" customWidth="1"/>
    <col min="2" max="2" width="19.140625" style="0" customWidth="1"/>
    <col min="5" max="5" width="13.57421875" style="0" customWidth="1"/>
  </cols>
  <sheetData>
    <row r="2" spans="1:9" ht="12.75">
      <c r="A2" s="9" t="s">
        <v>20</v>
      </c>
      <c r="B2" s="9" t="s">
        <v>17</v>
      </c>
      <c r="C2" s="9" t="s">
        <v>18</v>
      </c>
      <c r="D2" s="9" t="s">
        <v>19</v>
      </c>
      <c r="E2" s="10" t="s">
        <v>409</v>
      </c>
      <c r="F2" s="11" t="s">
        <v>21</v>
      </c>
      <c r="G2" s="11" t="s">
        <v>41</v>
      </c>
      <c r="H2" s="12" t="s">
        <v>28</v>
      </c>
      <c r="I2" s="9" t="s">
        <v>22</v>
      </c>
    </row>
    <row r="3" spans="1:9" ht="15">
      <c r="A3" s="13" t="s">
        <v>100</v>
      </c>
      <c r="B3" s="14"/>
      <c r="C3" s="14"/>
      <c r="D3" s="14"/>
      <c r="E3" s="14"/>
      <c r="F3" s="14"/>
      <c r="G3" s="14"/>
      <c r="H3" s="14"/>
      <c r="I3" s="14"/>
    </row>
    <row r="4" spans="1:9" ht="12.75">
      <c r="A4" s="18" t="s">
        <v>361</v>
      </c>
      <c r="B4" s="14" t="s">
        <v>4</v>
      </c>
      <c r="C4" s="14">
        <v>29</v>
      </c>
      <c r="D4" s="14">
        <v>14</v>
      </c>
      <c r="E4" s="14">
        <v>34</v>
      </c>
      <c r="F4" s="14">
        <f aca="true" t="shared" si="0" ref="F4:F20">(C4*60+D4)</f>
        <v>1754</v>
      </c>
      <c r="G4" s="14"/>
      <c r="H4" s="14">
        <v>1</v>
      </c>
      <c r="I4" s="14">
        <v>1</v>
      </c>
    </row>
    <row r="5" spans="1:9" ht="12.75">
      <c r="A5" s="28" t="s">
        <v>394</v>
      </c>
      <c r="B5" s="14" t="s">
        <v>14</v>
      </c>
      <c r="C5" s="14">
        <v>23</v>
      </c>
      <c r="D5" s="14">
        <v>47</v>
      </c>
      <c r="E5" s="14">
        <v>33</v>
      </c>
      <c r="F5" s="14">
        <f t="shared" si="0"/>
        <v>1427</v>
      </c>
      <c r="G5" s="14"/>
      <c r="H5" s="14">
        <v>2</v>
      </c>
      <c r="I5" s="14">
        <v>1</v>
      </c>
    </row>
    <row r="6" spans="1:9" ht="12.75">
      <c r="A6" s="14" t="s">
        <v>203</v>
      </c>
      <c r="B6" s="14" t="s">
        <v>110</v>
      </c>
      <c r="C6" s="14">
        <v>24</v>
      </c>
      <c r="D6" s="14">
        <v>10</v>
      </c>
      <c r="E6" s="14">
        <v>32</v>
      </c>
      <c r="F6" s="14">
        <f t="shared" si="0"/>
        <v>1450</v>
      </c>
      <c r="G6" s="14"/>
      <c r="H6" s="14">
        <v>3</v>
      </c>
      <c r="I6" s="14">
        <v>1</v>
      </c>
    </row>
    <row r="7" spans="1:9" ht="12.75">
      <c r="A7" s="18" t="s">
        <v>249</v>
      </c>
      <c r="B7" s="14" t="s">
        <v>8</v>
      </c>
      <c r="C7" s="14">
        <v>27</v>
      </c>
      <c r="D7" s="14">
        <v>33</v>
      </c>
      <c r="E7" s="14">
        <v>29</v>
      </c>
      <c r="F7" s="14">
        <f t="shared" si="0"/>
        <v>1653</v>
      </c>
      <c r="G7" s="14"/>
      <c r="H7" s="14">
        <v>4</v>
      </c>
      <c r="I7" s="14">
        <v>1</v>
      </c>
    </row>
    <row r="8" spans="1:9" ht="12.75">
      <c r="A8" s="14" t="s">
        <v>204</v>
      </c>
      <c r="B8" s="14" t="s">
        <v>14</v>
      </c>
      <c r="C8" s="14">
        <v>27</v>
      </c>
      <c r="D8" s="14">
        <v>36</v>
      </c>
      <c r="E8" s="14">
        <v>29</v>
      </c>
      <c r="F8" s="14">
        <f t="shared" si="0"/>
        <v>1656</v>
      </c>
      <c r="G8" s="14"/>
      <c r="H8" s="14">
        <v>5</v>
      </c>
      <c r="I8" s="14">
        <v>1</v>
      </c>
    </row>
    <row r="9" spans="1:9" ht="12.75">
      <c r="A9" s="28" t="s">
        <v>277</v>
      </c>
      <c r="B9" s="14" t="s">
        <v>4</v>
      </c>
      <c r="C9" s="14">
        <v>22</v>
      </c>
      <c r="D9" s="14">
        <v>47</v>
      </c>
      <c r="E9" s="14">
        <v>25</v>
      </c>
      <c r="F9" s="14">
        <f t="shared" si="0"/>
        <v>1367</v>
      </c>
      <c r="G9" s="14"/>
      <c r="H9" s="14">
        <v>6</v>
      </c>
      <c r="I9" s="14">
        <v>1</v>
      </c>
    </row>
    <row r="10" spans="1:9" ht="12.75">
      <c r="A10" s="14" t="s">
        <v>281</v>
      </c>
      <c r="B10" s="14" t="s">
        <v>4</v>
      </c>
      <c r="C10" s="14">
        <v>27</v>
      </c>
      <c r="D10" s="14">
        <v>55</v>
      </c>
      <c r="E10" s="14">
        <v>23</v>
      </c>
      <c r="F10" s="14">
        <f t="shared" si="0"/>
        <v>1675</v>
      </c>
      <c r="G10" s="14"/>
      <c r="H10" s="14">
        <v>7</v>
      </c>
      <c r="I10" s="14">
        <v>1</v>
      </c>
    </row>
    <row r="11" spans="1:9" ht="12.75">
      <c r="A11" s="14" t="s">
        <v>317</v>
      </c>
      <c r="B11" s="14" t="s">
        <v>46</v>
      </c>
      <c r="C11" s="14">
        <v>26</v>
      </c>
      <c r="D11" s="14">
        <v>3</v>
      </c>
      <c r="E11" s="14">
        <v>22</v>
      </c>
      <c r="F11" s="14">
        <f t="shared" si="0"/>
        <v>1563</v>
      </c>
      <c r="G11" s="14"/>
      <c r="H11" s="14">
        <v>8</v>
      </c>
      <c r="I11" s="14">
        <v>1</v>
      </c>
    </row>
    <row r="12" spans="1:9" ht="12.75">
      <c r="A12" s="14" t="s">
        <v>220</v>
      </c>
      <c r="B12" s="14" t="s">
        <v>4</v>
      </c>
      <c r="C12" s="14">
        <v>19</v>
      </c>
      <c r="D12" s="14">
        <v>54</v>
      </c>
      <c r="E12" s="14">
        <v>20</v>
      </c>
      <c r="F12" s="14">
        <f t="shared" si="0"/>
        <v>1194</v>
      </c>
      <c r="G12" s="14"/>
      <c r="H12" s="14">
        <v>9</v>
      </c>
      <c r="I12" s="14">
        <v>1</v>
      </c>
    </row>
    <row r="13" spans="1:9" ht="12.75">
      <c r="A13" s="29" t="s">
        <v>206</v>
      </c>
      <c r="B13" s="14" t="s">
        <v>8</v>
      </c>
      <c r="C13" s="14">
        <v>28</v>
      </c>
      <c r="D13" s="14">
        <v>44</v>
      </c>
      <c r="E13" s="14">
        <v>20</v>
      </c>
      <c r="F13" s="14">
        <f t="shared" si="0"/>
        <v>1724</v>
      </c>
      <c r="G13" s="14"/>
      <c r="H13" s="14">
        <v>10</v>
      </c>
      <c r="I13" s="14">
        <v>1</v>
      </c>
    </row>
    <row r="14" spans="1:9" ht="12.75">
      <c r="A14" s="14" t="s">
        <v>280</v>
      </c>
      <c r="B14" s="14" t="s">
        <v>8</v>
      </c>
      <c r="C14" s="14">
        <v>29</v>
      </c>
      <c r="D14" s="14">
        <v>20</v>
      </c>
      <c r="E14" s="14">
        <v>20</v>
      </c>
      <c r="F14" s="14">
        <f t="shared" si="0"/>
        <v>1760</v>
      </c>
      <c r="G14" s="14"/>
      <c r="H14" s="14">
        <v>11</v>
      </c>
      <c r="I14" s="14">
        <v>1</v>
      </c>
    </row>
    <row r="15" spans="1:9" ht="12.75">
      <c r="A15" s="14" t="s">
        <v>408</v>
      </c>
      <c r="B15" s="14" t="s">
        <v>5</v>
      </c>
      <c r="C15" s="14">
        <v>24</v>
      </c>
      <c r="D15" s="14">
        <v>47</v>
      </c>
      <c r="E15" s="14">
        <v>19</v>
      </c>
      <c r="F15" s="14">
        <f t="shared" si="0"/>
        <v>1487</v>
      </c>
      <c r="G15" s="14"/>
      <c r="H15" s="14">
        <v>12</v>
      </c>
      <c r="I15" s="14">
        <v>1</v>
      </c>
    </row>
    <row r="16" spans="1:9" ht="12.75">
      <c r="A16" s="18" t="s">
        <v>344</v>
      </c>
      <c r="B16" s="14" t="s">
        <v>110</v>
      </c>
      <c r="C16" s="14">
        <v>26</v>
      </c>
      <c r="D16" s="14">
        <v>10</v>
      </c>
      <c r="E16" s="14">
        <v>18</v>
      </c>
      <c r="F16" s="14">
        <f t="shared" si="0"/>
        <v>1570</v>
      </c>
      <c r="G16" s="14"/>
      <c r="H16" s="14">
        <v>13</v>
      </c>
      <c r="I16" s="14">
        <v>1</v>
      </c>
    </row>
    <row r="17" spans="1:9" ht="12.75">
      <c r="A17" s="14" t="s">
        <v>267</v>
      </c>
      <c r="B17" s="14" t="s">
        <v>58</v>
      </c>
      <c r="C17" s="14">
        <v>27</v>
      </c>
      <c r="D17" s="14">
        <v>13</v>
      </c>
      <c r="E17" s="14">
        <v>18</v>
      </c>
      <c r="F17" s="14">
        <f t="shared" si="0"/>
        <v>1633</v>
      </c>
      <c r="G17" s="14"/>
      <c r="H17" s="14">
        <v>14</v>
      </c>
      <c r="I17" s="14">
        <v>1</v>
      </c>
    </row>
    <row r="18" spans="1:9" ht="12.75">
      <c r="A18" s="29" t="s">
        <v>347</v>
      </c>
      <c r="B18" s="14" t="s">
        <v>110</v>
      </c>
      <c r="C18" s="14">
        <v>28</v>
      </c>
      <c r="D18" s="14">
        <v>0</v>
      </c>
      <c r="E18" s="14">
        <v>18</v>
      </c>
      <c r="F18" s="14">
        <f t="shared" si="0"/>
        <v>1680</v>
      </c>
      <c r="G18" s="14"/>
      <c r="H18" s="14">
        <v>15</v>
      </c>
      <c r="I18" s="14">
        <v>1</v>
      </c>
    </row>
    <row r="19" spans="1:9" ht="12.75">
      <c r="A19" s="14" t="s">
        <v>274</v>
      </c>
      <c r="B19" s="14" t="s">
        <v>5</v>
      </c>
      <c r="C19" s="14">
        <v>29</v>
      </c>
      <c r="D19" s="14">
        <v>5</v>
      </c>
      <c r="E19" s="14">
        <v>18</v>
      </c>
      <c r="F19" s="14">
        <f t="shared" si="0"/>
        <v>1745</v>
      </c>
      <c r="G19" s="14"/>
      <c r="H19" s="14">
        <v>16</v>
      </c>
      <c r="I19" s="14">
        <v>1</v>
      </c>
    </row>
    <row r="20" spans="1:9" ht="12.75">
      <c r="A20" s="29" t="s">
        <v>413</v>
      </c>
      <c r="B20" s="14" t="s">
        <v>5</v>
      </c>
      <c r="C20" s="14">
        <v>23</v>
      </c>
      <c r="D20" s="14">
        <v>55</v>
      </c>
      <c r="E20" s="14">
        <v>16</v>
      </c>
      <c r="F20" s="14">
        <f t="shared" si="0"/>
        <v>1435</v>
      </c>
      <c r="G20" s="14"/>
      <c r="H20" s="14">
        <v>17</v>
      </c>
      <c r="I20" s="14">
        <v>1</v>
      </c>
    </row>
    <row r="21" spans="1:9" ht="12.75">
      <c r="A21" s="29" t="s">
        <v>414</v>
      </c>
      <c r="B21" s="14" t="s">
        <v>5</v>
      </c>
      <c r="C21" s="14">
        <v>25</v>
      </c>
      <c r="D21" s="14">
        <v>40</v>
      </c>
      <c r="E21" s="14">
        <v>16</v>
      </c>
      <c r="F21" s="14">
        <f aca="true" t="shared" si="1" ref="F21:F26">(C21*60+D21)</f>
        <v>1540</v>
      </c>
      <c r="G21" s="14"/>
      <c r="H21" s="14">
        <v>18</v>
      </c>
      <c r="I21" s="14">
        <v>1</v>
      </c>
    </row>
    <row r="22" spans="1:9" ht="12.75">
      <c r="A22" s="18" t="s">
        <v>324</v>
      </c>
      <c r="B22" s="14" t="s">
        <v>46</v>
      </c>
      <c r="C22" s="14">
        <v>27</v>
      </c>
      <c r="D22" s="14">
        <v>26</v>
      </c>
      <c r="E22" s="14">
        <v>15</v>
      </c>
      <c r="F22" s="14">
        <f t="shared" si="1"/>
        <v>1646</v>
      </c>
      <c r="G22" s="14"/>
      <c r="H22" s="14">
        <v>19</v>
      </c>
      <c r="I22" s="14">
        <v>1</v>
      </c>
    </row>
    <row r="23" spans="1:9" ht="12.75">
      <c r="A23" s="14" t="s">
        <v>411</v>
      </c>
      <c r="B23" s="14" t="s">
        <v>58</v>
      </c>
      <c r="C23" s="14">
        <v>26</v>
      </c>
      <c r="D23" s="14">
        <v>2</v>
      </c>
      <c r="E23" s="14">
        <v>14</v>
      </c>
      <c r="F23" s="14">
        <f t="shared" si="1"/>
        <v>1562</v>
      </c>
      <c r="G23" s="14"/>
      <c r="H23" s="14">
        <v>20</v>
      </c>
      <c r="I23" s="14">
        <v>1</v>
      </c>
    </row>
    <row r="24" spans="1:9" ht="12.75">
      <c r="A24" s="18" t="s">
        <v>412</v>
      </c>
      <c r="B24" s="14" t="s">
        <v>14</v>
      </c>
      <c r="C24" s="14">
        <v>28</v>
      </c>
      <c r="D24" s="14">
        <v>16</v>
      </c>
      <c r="E24" s="14">
        <v>13</v>
      </c>
      <c r="F24" s="14">
        <f>(C24*60+D24)</f>
        <v>1696</v>
      </c>
      <c r="G24" s="14"/>
      <c r="H24" s="14">
        <v>21</v>
      </c>
      <c r="I24" s="14">
        <v>1</v>
      </c>
    </row>
    <row r="25" spans="1:9" ht="12.75">
      <c r="A25" s="18" t="s">
        <v>209</v>
      </c>
      <c r="B25" s="14" t="s">
        <v>8</v>
      </c>
      <c r="C25" s="14">
        <v>30</v>
      </c>
      <c r="D25" s="14">
        <v>29</v>
      </c>
      <c r="E25" s="14">
        <v>13</v>
      </c>
      <c r="F25" s="14">
        <f>(C25*60+D25)</f>
        <v>1829</v>
      </c>
      <c r="G25" s="14"/>
      <c r="H25" s="14">
        <v>22</v>
      </c>
      <c r="I25" s="14">
        <v>1</v>
      </c>
    </row>
    <row r="26" spans="1:9" ht="12.75">
      <c r="A26" s="18" t="s">
        <v>275</v>
      </c>
      <c r="B26" s="14" t="s">
        <v>410</v>
      </c>
      <c r="C26" s="14">
        <v>33</v>
      </c>
      <c r="D26" s="14">
        <v>12</v>
      </c>
      <c r="E26" s="14">
        <v>-4</v>
      </c>
      <c r="F26" s="14">
        <f t="shared" si="1"/>
        <v>1992</v>
      </c>
      <c r="G26" s="14"/>
      <c r="H26" s="14">
        <v>23</v>
      </c>
      <c r="I26" s="14">
        <v>1</v>
      </c>
    </row>
    <row r="27" spans="1:9" ht="12.75">
      <c r="A27" s="29"/>
      <c r="B27" s="14"/>
      <c r="C27" s="14"/>
      <c r="D27" s="14"/>
      <c r="E27" s="14"/>
      <c r="F27" s="14"/>
      <c r="G27" s="14"/>
      <c r="H27" s="14"/>
      <c r="I27" s="14"/>
    </row>
    <row r="28" spans="1:9" ht="12.75">
      <c r="A28" s="29"/>
      <c r="B28" s="14"/>
      <c r="C28" s="14"/>
      <c r="D28" s="14"/>
      <c r="E28" s="14"/>
      <c r="F28" s="14"/>
      <c r="G28" s="14"/>
      <c r="H28" s="14"/>
      <c r="I28" s="14"/>
    </row>
    <row r="29" spans="1:9" ht="12.75">
      <c r="A29" s="14"/>
      <c r="B29" s="14"/>
      <c r="C29" s="14"/>
      <c r="D29" s="14"/>
      <c r="E29" s="14"/>
      <c r="F29" s="14"/>
      <c r="G29" s="14"/>
      <c r="H29" s="14"/>
      <c r="I29" s="14"/>
    </row>
    <row r="30" spans="1:9" ht="12.75">
      <c r="A30" s="29"/>
      <c r="B30" s="14"/>
      <c r="C30" s="14"/>
      <c r="D30" s="14"/>
      <c r="E30" s="14"/>
      <c r="F30" s="14"/>
      <c r="G30" s="14"/>
      <c r="H30" s="14"/>
      <c r="I30" s="14"/>
    </row>
    <row r="31" spans="1:9" ht="12.75">
      <c r="A31" s="29"/>
      <c r="B31" s="14"/>
      <c r="C31" s="14"/>
      <c r="D31" s="14"/>
      <c r="E31" s="14"/>
      <c r="F31" s="14"/>
      <c r="G31" s="14"/>
      <c r="H31" s="14"/>
      <c r="I31" s="14"/>
    </row>
    <row r="32" spans="1:9" ht="12.75">
      <c r="A32" s="14"/>
      <c r="B32" s="14"/>
      <c r="C32" s="14"/>
      <c r="D32" s="14"/>
      <c r="E32" s="14"/>
      <c r="F32" s="14"/>
      <c r="G32" s="14"/>
      <c r="H32" s="14"/>
      <c r="I32" s="14"/>
    </row>
    <row r="33" spans="1:9" ht="12.75">
      <c r="A33" s="28"/>
      <c r="B33" s="14"/>
      <c r="C33" s="14"/>
      <c r="D33" s="14"/>
      <c r="E33" s="14"/>
      <c r="F33" s="14"/>
      <c r="G33" s="14"/>
      <c r="H33" s="14"/>
      <c r="I33" s="14"/>
    </row>
    <row r="34" spans="1:9" ht="12.75">
      <c r="A34" s="9" t="s">
        <v>20</v>
      </c>
      <c r="B34" s="9" t="s">
        <v>17</v>
      </c>
      <c r="C34" s="9" t="s">
        <v>18</v>
      </c>
      <c r="D34" s="9" t="s">
        <v>19</v>
      </c>
      <c r="E34" s="10" t="s">
        <v>409</v>
      </c>
      <c r="F34" s="11" t="s">
        <v>21</v>
      </c>
      <c r="G34" s="11" t="s">
        <v>41</v>
      </c>
      <c r="H34" s="12" t="s">
        <v>28</v>
      </c>
      <c r="I34" s="9" t="s">
        <v>22</v>
      </c>
    </row>
    <row r="35" spans="1:9" ht="14.25">
      <c r="A35" s="15" t="s">
        <v>227</v>
      </c>
      <c r="B35" s="14"/>
      <c r="C35" s="14"/>
      <c r="D35" s="14"/>
      <c r="E35" s="14"/>
      <c r="F35" s="14"/>
      <c r="G35" s="14"/>
      <c r="H35" s="14"/>
      <c r="I35" s="14"/>
    </row>
    <row r="36" spans="1:9" ht="12.75">
      <c r="A36" s="18" t="s">
        <v>189</v>
      </c>
      <c r="B36" s="14" t="s">
        <v>4</v>
      </c>
      <c r="C36" s="14">
        <v>23</v>
      </c>
      <c r="D36" s="14">
        <v>43</v>
      </c>
      <c r="E36" s="14">
        <v>25</v>
      </c>
      <c r="F36" s="14"/>
      <c r="G36" s="14"/>
      <c r="H36" s="14">
        <v>1</v>
      </c>
      <c r="I36" s="14">
        <f>200-(F36/2043*100)</f>
        <v>200</v>
      </c>
    </row>
    <row r="37" spans="1:9" ht="12.75">
      <c r="A37" s="18" t="s">
        <v>212</v>
      </c>
      <c r="B37" s="14" t="s">
        <v>5</v>
      </c>
      <c r="C37" s="14">
        <v>22</v>
      </c>
      <c r="D37" s="14">
        <v>19</v>
      </c>
      <c r="E37" s="14">
        <v>18</v>
      </c>
      <c r="F37" s="14"/>
      <c r="G37" s="14"/>
      <c r="H37" s="14">
        <v>2</v>
      </c>
      <c r="I37" s="14">
        <v>1</v>
      </c>
    </row>
    <row r="38" spans="1:9" ht="12.75">
      <c r="A38" s="18" t="s">
        <v>247</v>
      </c>
      <c r="B38" s="14" t="s">
        <v>4</v>
      </c>
      <c r="C38" s="14">
        <v>25</v>
      </c>
      <c r="D38" s="14">
        <v>21</v>
      </c>
      <c r="E38" s="14">
        <v>11</v>
      </c>
      <c r="F38" s="14"/>
      <c r="G38" s="14"/>
      <c r="H38" s="14">
        <v>3</v>
      </c>
      <c r="I38" s="14">
        <v>1</v>
      </c>
    </row>
    <row r="39" spans="1:9" ht="12.75">
      <c r="A39" s="28"/>
      <c r="B39" s="14"/>
      <c r="C39" s="14"/>
      <c r="D39" s="14"/>
      <c r="E39" s="14"/>
      <c r="F39" s="14"/>
      <c r="G39" s="14"/>
      <c r="H39" s="14"/>
      <c r="I39" s="14">
        <v>1</v>
      </c>
    </row>
    <row r="40" spans="1:9" ht="12.75">
      <c r="A40" s="14"/>
      <c r="B40" s="14"/>
      <c r="C40" s="14"/>
      <c r="D40" s="14"/>
      <c r="E40" s="14"/>
      <c r="F40" s="14"/>
      <c r="G40" s="14"/>
      <c r="H40" s="14"/>
      <c r="I40" s="14">
        <v>1</v>
      </c>
    </row>
    <row r="41" spans="1:9" ht="12.75">
      <c r="A41" s="14"/>
      <c r="B41" s="14"/>
      <c r="C41" s="14"/>
      <c r="D41" s="14"/>
      <c r="E41" s="14"/>
      <c r="F41" s="14"/>
      <c r="G41" s="14"/>
      <c r="H41" s="14"/>
      <c r="I41" s="14">
        <v>1</v>
      </c>
    </row>
    <row r="42" spans="1:9" ht="12.75">
      <c r="A42" s="18"/>
      <c r="B42" s="14"/>
      <c r="C42" s="14"/>
      <c r="D42" s="14"/>
      <c r="E42" s="14"/>
      <c r="F42" s="14"/>
      <c r="G42" s="14"/>
      <c r="H42" s="14"/>
      <c r="I42" s="14"/>
    </row>
    <row r="43" spans="1:9" ht="12.75">
      <c r="A43" s="14"/>
      <c r="B43" s="14"/>
      <c r="C43" s="14"/>
      <c r="D43" s="14"/>
      <c r="E43" s="14"/>
      <c r="F43" s="14"/>
      <c r="G43" s="14"/>
      <c r="H43" s="14"/>
      <c r="I43" s="14"/>
    </row>
    <row r="44" spans="1:9" ht="12.75">
      <c r="A44" s="9" t="s">
        <v>20</v>
      </c>
      <c r="B44" s="9" t="s">
        <v>17</v>
      </c>
      <c r="C44" s="9" t="s">
        <v>18</v>
      </c>
      <c r="D44" s="9" t="s">
        <v>19</v>
      </c>
      <c r="E44" s="10" t="s">
        <v>23</v>
      </c>
      <c r="F44" s="11" t="s">
        <v>21</v>
      </c>
      <c r="G44" s="11" t="s">
        <v>41</v>
      </c>
      <c r="H44" s="12" t="s">
        <v>28</v>
      </c>
      <c r="I44" s="9" t="s">
        <v>22</v>
      </c>
    </row>
    <row r="45" spans="1:9" ht="12.75">
      <c r="A45" s="9" t="s">
        <v>32</v>
      </c>
      <c r="B45" s="14"/>
      <c r="C45" s="14"/>
      <c r="D45" s="14"/>
      <c r="E45" s="14"/>
      <c r="F45" s="14"/>
      <c r="G45" s="14"/>
      <c r="H45" s="14"/>
      <c r="I45" s="14"/>
    </row>
    <row r="46" spans="1:9" ht="12.75">
      <c r="A46" s="14"/>
      <c r="B46" s="14"/>
      <c r="C46" s="14"/>
      <c r="D46" s="14"/>
      <c r="E46" s="14"/>
      <c r="F46" s="14">
        <f>(C46*60+D46)</f>
        <v>0</v>
      </c>
      <c r="G46" s="14"/>
      <c r="H46" s="14">
        <v>1</v>
      </c>
      <c r="I46" s="14">
        <v>100</v>
      </c>
    </row>
    <row r="47" spans="1:9" ht="12.75">
      <c r="A47" s="14"/>
      <c r="B47" s="14"/>
      <c r="C47" s="14"/>
      <c r="D47" s="14"/>
      <c r="E47" s="14"/>
      <c r="F47" s="14"/>
      <c r="G47" s="14"/>
      <c r="H47" s="14"/>
      <c r="I47" s="14"/>
    </row>
    <row r="48" spans="1:9" ht="12.75">
      <c r="A48" s="14"/>
      <c r="B48" s="14"/>
      <c r="C48" s="14"/>
      <c r="D48" s="14"/>
      <c r="E48" s="14"/>
      <c r="F48" s="14"/>
      <c r="G48" s="14"/>
      <c r="H48" s="14"/>
      <c r="I48" s="14"/>
    </row>
    <row r="49" spans="1:9" ht="12.75">
      <c r="A49" s="9" t="s">
        <v>20</v>
      </c>
      <c r="B49" s="9" t="s">
        <v>17</v>
      </c>
      <c r="C49" s="9" t="s">
        <v>18</v>
      </c>
      <c r="D49" s="9" t="s">
        <v>19</v>
      </c>
      <c r="E49" s="10" t="s">
        <v>409</v>
      </c>
      <c r="F49" s="11" t="s">
        <v>21</v>
      </c>
      <c r="G49" s="11" t="s">
        <v>41</v>
      </c>
      <c r="H49" s="12" t="s">
        <v>28</v>
      </c>
      <c r="I49" s="9" t="s">
        <v>22</v>
      </c>
    </row>
    <row r="50" spans="1:9" ht="12.75">
      <c r="A50" s="9" t="s">
        <v>111</v>
      </c>
      <c r="B50" s="14"/>
      <c r="C50" s="14"/>
      <c r="D50" s="14"/>
      <c r="E50" s="14"/>
      <c r="F50" s="14"/>
      <c r="G50" s="14"/>
      <c r="H50" s="14"/>
      <c r="I50" s="14"/>
    </row>
    <row r="51" spans="1:9" ht="12.75">
      <c r="A51" s="14" t="s">
        <v>254</v>
      </c>
      <c r="B51" s="14" t="s">
        <v>14</v>
      </c>
      <c r="C51" s="14">
        <v>30</v>
      </c>
      <c r="D51" s="14">
        <v>39</v>
      </c>
      <c r="E51" s="14">
        <v>49</v>
      </c>
      <c r="F51" s="14">
        <f aca="true" t="shared" si="2" ref="F51:F71">(C51*60+D51)</f>
        <v>1839</v>
      </c>
      <c r="G51" s="14"/>
      <c r="H51" s="14">
        <v>1</v>
      </c>
      <c r="I51" s="14">
        <f>300-(F51/1324*100)</f>
        <v>161.10271903323263</v>
      </c>
    </row>
    <row r="52" spans="1:9" ht="12.75">
      <c r="A52" s="18" t="s">
        <v>260</v>
      </c>
      <c r="B52" s="14" t="s">
        <v>4</v>
      </c>
      <c r="C52" s="14">
        <v>27</v>
      </c>
      <c r="D52" s="14">
        <v>44</v>
      </c>
      <c r="E52" s="14">
        <v>43</v>
      </c>
      <c r="F52" s="14">
        <f t="shared" si="2"/>
        <v>1664</v>
      </c>
      <c r="G52" s="14"/>
      <c r="H52" s="14">
        <v>2</v>
      </c>
      <c r="I52" s="14">
        <f>300-(F52/1324*100)</f>
        <v>174.3202416918429</v>
      </c>
    </row>
    <row r="53" spans="1:9" ht="12.75">
      <c r="A53" s="14" t="s">
        <v>420</v>
      </c>
      <c r="B53" s="14" t="s">
        <v>58</v>
      </c>
      <c r="C53" s="14">
        <v>26</v>
      </c>
      <c r="D53" s="14">
        <v>42</v>
      </c>
      <c r="E53" s="14">
        <v>34</v>
      </c>
      <c r="F53" s="14">
        <f t="shared" si="2"/>
        <v>1602</v>
      </c>
      <c r="G53" s="14"/>
      <c r="H53" s="14">
        <v>3</v>
      </c>
      <c r="I53" s="14">
        <f>300-(F53/1324*100)</f>
        <v>179.00302114803625</v>
      </c>
    </row>
    <row r="54" spans="1:9" ht="12.75">
      <c r="A54" s="14" t="s">
        <v>282</v>
      </c>
      <c r="B54" s="14" t="s">
        <v>8</v>
      </c>
      <c r="C54" s="14">
        <v>26</v>
      </c>
      <c r="D54" s="14">
        <v>3</v>
      </c>
      <c r="E54" s="14">
        <v>29</v>
      </c>
      <c r="F54" s="14">
        <f t="shared" si="2"/>
        <v>1563</v>
      </c>
      <c r="G54" s="14"/>
      <c r="H54" s="14">
        <v>4</v>
      </c>
      <c r="I54" s="14">
        <v>1</v>
      </c>
    </row>
    <row r="55" spans="1:9" ht="12.75">
      <c r="A55" s="14" t="s">
        <v>349</v>
      </c>
      <c r="B55" s="14" t="s">
        <v>110</v>
      </c>
      <c r="C55" s="14">
        <v>29</v>
      </c>
      <c r="D55" s="14">
        <v>5</v>
      </c>
      <c r="E55" s="14">
        <v>25</v>
      </c>
      <c r="F55" s="14">
        <f t="shared" si="2"/>
        <v>1745</v>
      </c>
      <c r="G55" s="14"/>
      <c r="H55" s="14">
        <v>5</v>
      </c>
      <c r="I55" s="14">
        <v>1</v>
      </c>
    </row>
    <row r="56" spans="1:9" ht="12.75">
      <c r="A56" s="14" t="s">
        <v>263</v>
      </c>
      <c r="B56" s="14" t="s">
        <v>110</v>
      </c>
      <c r="C56" s="14">
        <v>20</v>
      </c>
      <c r="D56" s="14">
        <v>46</v>
      </c>
      <c r="E56" s="14">
        <v>23</v>
      </c>
      <c r="F56" s="14">
        <f t="shared" si="2"/>
        <v>1246</v>
      </c>
      <c r="G56" s="14"/>
      <c r="H56" s="14">
        <v>6</v>
      </c>
      <c r="I56" s="14">
        <v>1</v>
      </c>
    </row>
    <row r="57" spans="1:9" ht="12.75">
      <c r="A57" s="14" t="s">
        <v>338</v>
      </c>
      <c r="B57" s="14" t="s">
        <v>14</v>
      </c>
      <c r="C57" s="14">
        <v>30</v>
      </c>
      <c r="D57" s="14">
        <v>28</v>
      </c>
      <c r="E57" s="14">
        <v>21</v>
      </c>
      <c r="F57" s="14">
        <f t="shared" si="2"/>
        <v>1828</v>
      </c>
      <c r="G57" s="14"/>
      <c r="H57" s="14">
        <v>7</v>
      </c>
      <c r="I57" s="14">
        <v>1</v>
      </c>
    </row>
    <row r="58" spans="1:9" ht="12.75">
      <c r="A58" s="14" t="s">
        <v>337</v>
      </c>
      <c r="B58" s="14" t="s">
        <v>14</v>
      </c>
      <c r="C58" s="14">
        <v>27</v>
      </c>
      <c r="D58" s="14">
        <v>20</v>
      </c>
      <c r="E58" s="14">
        <v>21</v>
      </c>
      <c r="F58" s="14">
        <f t="shared" si="2"/>
        <v>1640</v>
      </c>
      <c r="G58" s="14"/>
      <c r="H58" s="14">
        <v>8</v>
      </c>
      <c r="I58" s="14">
        <v>1</v>
      </c>
    </row>
    <row r="59" spans="1:9" ht="12.75">
      <c r="A59" s="29" t="s">
        <v>330</v>
      </c>
      <c r="B59" s="14" t="s">
        <v>4</v>
      </c>
      <c r="C59" s="14">
        <v>29</v>
      </c>
      <c r="D59" s="14">
        <v>25</v>
      </c>
      <c r="E59" s="14">
        <v>20</v>
      </c>
      <c r="F59" s="14">
        <f t="shared" si="2"/>
        <v>1765</v>
      </c>
      <c r="G59" s="14"/>
      <c r="H59" s="14">
        <v>9</v>
      </c>
      <c r="I59" s="14">
        <v>1</v>
      </c>
    </row>
    <row r="60" spans="1:9" ht="12.75">
      <c r="A60" s="23" t="s">
        <v>350</v>
      </c>
      <c r="B60" s="14" t="s">
        <v>110</v>
      </c>
      <c r="C60" s="14">
        <v>29</v>
      </c>
      <c r="D60" s="14">
        <v>7</v>
      </c>
      <c r="E60" s="14">
        <v>18</v>
      </c>
      <c r="F60" s="14">
        <f t="shared" si="2"/>
        <v>1747</v>
      </c>
      <c r="G60" s="14"/>
      <c r="H60" s="14">
        <v>10</v>
      </c>
      <c r="I60" s="14">
        <v>1</v>
      </c>
    </row>
    <row r="61" spans="1:9" ht="12.75">
      <c r="A61" s="23" t="s">
        <v>384</v>
      </c>
      <c r="B61" s="14" t="s">
        <v>5</v>
      </c>
      <c r="C61" s="14">
        <v>15</v>
      </c>
      <c r="D61" s="14">
        <v>37</v>
      </c>
      <c r="E61" s="14">
        <v>18</v>
      </c>
      <c r="F61" s="14">
        <f t="shared" si="2"/>
        <v>937</v>
      </c>
      <c r="G61" s="14"/>
      <c r="H61" s="14">
        <v>11</v>
      </c>
      <c r="I61" s="14">
        <v>1</v>
      </c>
    </row>
    <row r="62" spans="1:9" ht="12.75">
      <c r="A62" s="29" t="s">
        <v>403</v>
      </c>
      <c r="B62" s="14" t="s">
        <v>110</v>
      </c>
      <c r="C62" s="14">
        <v>28</v>
      </c>
      <c r="D62" s="14">
        <v>15</v>
      </c>
      <c r="E62" s="14">
        <v>16</v>
      </c>
      <c r="F62" s="14">
        <f t="shared" si="2"/>
        <v>1695</v>
      </c>
      <c r="G62" s="14"/>
      <c r="H62" s="14">
        <v>12</v>
      </c>
      <c r="I62" s="14">
        <v>1</v>
      </c>
    </row>
    <row r="63" spans="1:9" ht="12.75">
      <c r="A63" s="14" t="s">
        <v>331</v>
      </c>
      <c r="B63" s="14" t="s">
        <v>4</v>
      </c>
      <c r="C63" s="14">
        <v>24</v>
      </c>
      <c r="D63" s="14">
        <v>20</v>
      </c>
      <c r="E63" s="14">
        <v>16</v>
      </c>
      <c r="F63" s="14">
        <f t="shared" si="2"/>
        <v>1460</v>
      </c>
      <c r="G63" s="14"/>
      <c r="H63" s="14">
        <v>13</v>
      </c>
      <c r="I63" s="14">
        <v>1</v>
      </c>
    </row>
    <row r="64" spans="1:9" ht="12.75">
      <c r="A64" s="29" t="s">
        <v>419</v>
      </c>
      <c r="B64" s="14" t="s">
        <v>5</v>
      </c>
      <c r="C64" s="29">
        <v>22</v>
      </c>
      <c r="D64" s="29">
        <v>55</v>
      </c>
      <c r="E64" s="29">
        <v>16</v>
      </c>
      <c r="F64" s="14">
        <f t="shared" si="2"/>
        <v>1375</v>
      </c>
      <c r="G64" s="14"/>
      <c r="H64" s="14">
        <v>14</v>
      </c>
      <c r="I64" s="14">
        <v>1</v>
      </c>
    </row>
    <row r="65" spans="1:9" ht="12.75">
      <c r="A65" s="14" t="s">
        <v>301</v>
      </c>
      <c r="B65" s="14" t="s">
        <v>5</v>
      </c>
      <c r="C65" s="16">
        <v>27</v>
      </c>
      <c r="D65" s="14">
        <v>3</v>
      </c>
      <c r="E65" s="14">
        <v>15</v>
      </c>
      <c r="F65" s="14">
        <f t="shared" si="2"/>
        <v>1623</v>
      </c>
      <c r="G65" s="14"/>
      <c r="H65" s="14">
        <v>15</v>
      </c>
      <c r="I65" s="14">
        <v>1</v>
      </c>
    </row>
    <row r="66" spans="1:9" ht="12.75">
      <c r="A66" s="14" t="s">
        <v>261</v>
      </c>
      <c r="B66" s="14" t="s">
        <v>127</v>
      </c>
      <c r="C66" s="14">
        <v>27</v>
      </c>
      <c r="D66" s="14">
        <v>15</v>
      </c>
      <c r="E66" s="14">
        <v>15</v>
      </c>
      <c r="F66" s="14">
        <f t="shared" si="2"/>
        <v>1635</v>
      </c>
      <c r="G66" s="14"/>
      <c r="H66" s="14">
        <v>16</v>
      </c>
      <c r="I66" s="14">
        <v>1</v>
      </c>
    </row>
    <row r="67" spans="1:9" ht="12.75">
      <c r="A67" s="51" t="s">
        <v>258</v>
      </c>
      <c r="B67" s="14" t="s">
        <v>58</v>
      </c>
      <c r="C67" s="51">
        <v>27</v>
      </c>
      <c r="D67" s="51">
        <v>32</v>
      </c>
      <c r="E67" s="51">
        <v>14</v>
      </c>
      <c r="F67" s="14">
        <f t="shared" si="2"/>
        <v>1652</v>
      </c>
      <c r="G67" s="14"/>
      <c r="H67" s="14">
        <v>17</v>
      </c>
      <c r="I67" s="14">
        <v>1</v>
      </c>
    </row>
    <row r="68" spans="1:9" ht="12.75">
      <c r="A68" s="29" t="s">
        <v>399</v>
      </c>
      <c r="B68" s="14" t="s">
        <v>8</v>
      </c>
      <c r="C68" s="16">
        <v>31</v>
      </c>
      <c r="D68" s="14">
        <v>22</v>
      </c>
      <c r="E68" s="14">
        <v>10</v>
      </c>
      <c r="F68" s="14">
        <f t="shared" si="2"/>
        <v>1882</v>
      </c>
      <c r="G68" s="14"/>
      <c r="H68" s="14">
        <v>18</v>
      </c>
      <c r="I68" s="14">
        <v>1</v>
      </c>
    </row>
    <row r="69" spans="1:9" ht="12.75">
      <c r="A69" s="14" t="s">
        <v>302</v>
      </c>
      <c r="B69" s="14" t="s">
        <v>4</v>
      </c>
      <c r="C69" s="14">
        <v>32</v>
      </c>
      <c r="D69" s="14">
        <v>44</v>
      </c>
      <c r="E69" s="14">
        <v>1</v>
      </c>
      <c r="F69" s="14">
        <f t="shared" si="2"/>
        <v>1964</v>
      </c>
      <c r="G69" s="14"/>
      <c r="H69" s="14">
        <v>19</v>
      </c>
      <c r="I69" s="14">
        <v>1</v>
      </c>
    </row>
    <row r="70" spans="1:9" ht="12.75">
      <c r="A70" s="14" t="s">
        <v>405</v>
      </c>
      <c r="B70" s="14" t="s">
        <v>5</v>
      </c>
      <c r="C70" s="14">
        <v>34</v>
      </c>
      <c r="D70" s="14">
        <v>54</v>
      </c>
      <c r="E70" s="14">
        <v>-12</v>
      </c>
      <c r="F70" s="14">
        <f t="shared" si="2"/>
        <v>2094</v>
      </c>
      <c r="G70" s="14"/>
      <c r="H70" s="14">
        <v>20</v>
      </c>
      <c r="I70" s="14"/>
    </row>
    <row r="71" spans="1:9" ht="12.75">
      <c r="A71" s="29" t="s">
        <v>265</v>
      </c>
      <c r="B71" s="14" t="s">
        <v>8</v>
      </c>
      <c r="C71" s="14"/>
      <c r="D71" s="14"/>
      <c r="E71" s="14" t="s">
        <v>75</v>
      </c>
      <c r="F71" s="14">
        <f t="shared" si="2"/>
        <v>0</v>
      </c>
      <c r="G71" s="14"/>
      <c r="H71" s="14">
        <v>21</v>
      </c>
      <c r="I71" s="14">
        <f>300-(F71/1324*100)</f>
        <v>300</v>
      </c>
    </row>
    <row r="73" spans="1:9" ht="12.75">
      <c r="A73" s="9" t="s">
        <v>20</v>
      </c>
      <c r="B73" s="9" t="s">
        <v>17</v>
      </c>
      <c r="C73" s="9" t="s">
        <v>18</v>
      </c>
      <c r="D73" s="9" t="s">
        <v>19</v>
      </c>
      <c r="E73" s="10" t="s">
        <v>409</v>
      </c>
      <c r="F73" s="11" t="s">
        <v>21</v>
      </c>
      <c r="G73" s="11" t="s">
        <v>41</v>
      </c>
      <c r="H73" s="12" t="s">
        <v>28</v>
      </c>
      <c r="I73" s="9" t="s">
        <v>22</v>
      </c>
    </row>
    <row r="74" spans="1:9" ht="12.75">
      <c r="A74" s="9" t="s">
        <v>114</v>
      </c>
      <c r="B74" s="14"/>
      <c r="C74" s="14"/>
      <c r="D74" s="14"/>
      <c r="E74" s="14"/>
      <c r="F74" s="14"/>
      <c r="G74" s="14"/>
      <c r="H74" s="14"/>
      <c r="I74" s="14"/>
    </row>
    <row r="75" spans="1:9" ht="12.75">
      <c r="A75" s="14" t="s">
        <v>197</v>
      </c>
      <c r="B75" s="14" t="s">
        <v>5</v>
      </c>
      <c r="C75" s="14">
        <v>25</v>
      </c>
      <c r="D75" s="14">
        <v>17</v>
      </c>
      <c r="E75" s="14">
        <v>28</v>
      </c>
      <c r="F75" s="14">
        <f aca="true" t="shared" si="3" ref="F75:F83">(C75*60+D75)</f>
        <v>1517</v>
      </c>
      <c r="G75" s="14"/>
      <c r="H75" s="14">
        <v>1</v>
      </c>
      <c r="I75" s="14">
        <f>300-(F75/1533*100)</f>
        <v>201.04370515329418</v>
      </c>
    </row>
    <row r="76" spans="1:9" ht="12.75">
      <c r="A76" s="14" t="s">
        <v>421</v>
      </c>
      <c r="B76" s="14" t="s">
        <v>5</v>
      </c>
      <c r="C76" s="14">
        <v>25</v>
      </c>
      <c r="D76" s="14">
        <v>17</v>
      </c>
      <c r="E76" s="14">
        <v>28</v>
      </c>
      <c r="F76" s="14">
        <f t="shared" si="3"/>
        <v>1517</v>
      </c>
      <c r="G76" s="14"/>
      <c r="H76" s="14">
        <v>1</v>
      </c>
      <c r="I76" s="14">
        <f>300-(F76/1533*100)</f>
        <v>201.04370515329418</v>
      </c>
    </row>
    <row r="77" spans="1:9" ht="12.75">
      <c r="A77" s="14" t="s">
        <v>99</v>
      </c>
      <c r="B77" s="14" t="s">
        <v>5</v>
      </c>
      <c r="C77" s="14">
        <v>23</v>
      </c>
      <c r="D77" s="14">
        <v>24</v>
      </c>
      <c r="E77" s="14">
        <v>26</v>
      </c>
      <c r="F77" s="14">
        <f t="shared" si="3"/>
        <v>1404</v>
      </c>
      <c r="G77" s="14"/>
      <c r="H77" s="14">
        <v>3</v>
      </c>
      <c r="I77" s="14">
        <f>300-(F77/1533*100)</f>
        <v>208.41487279843443</v>
      </c>
    </row>
    <row r="78" spans="1:9" ht="12.75">
      <c r="A78" s="14" t="s">
        <v>250</v>
      </c>
      <c r="B78" s="14" t="s">
        <v>110</v>
      </c>
      <c r="C78" s="14">
        <v>26</v>
      </c>
      <c r="D78" s="14">
        <v>12</v>
      </c>
      <c r="E78" s="14">
        <v>26</v>
      </c>
      <c r="F78" s="14">
        <f t="shared" si="3"/>
        <v>1572</v>
      </c>
      <c r="G78" s="14"/>
      <c r="H78" s="14">
        <v>4</v>
      </c>
      <c r="I78" s="14">
        <f>300-(F78/1533*100)</f>
        <v>197.45596868884542</v>
      </c>
    </row>
    <row r="79" spans="1:9" ht="12.75">
      <c r="A79" s="14" t="s">
        <v>217</v>
      </c>
      <c r="B79" s="14" t="s">
        <v>4</v>
      </c>
      <c r="C79" s="14">
        <v>20</v>
      </c>
      <c r="D79" s="14">
        <v>38</v>
      </c>
      <c r="E79" s="14">
        <v>25</v>
      </c>
      <c r="F79" s="14">
        <f t="shared" si="3"/>
        <v>1238</v>
      </c>
      <c r="G79" s="14"/>
      <c r="H79" s="14">
        <v>5</v>
      </c>
      <c r="I79" s="14">
        <f>300-(F79/1533*100)</f>
        <v>219.2433137638617</v>
      </c>
    </row>
    <row r="80" spans="1:9" ht="12.75">
      <c r="A80" s="14" t="s">
        <v>415</v>
      </c>
      <c r="B80" s="14" t="s">
        <v>58</v>
      </c>
      <c r="C80" s="14">
        <v>25</v>
      </c>
      <c r="D80" s="14">
        <v>41</v>
      </c>
      <c r="E80" s="14">
        <v>21</v>
      </c>
      <c r="F80" s="14">
        <f t="shared" si="3"/>
        <v>1541</v>
      </c>
      <c r="G80" s="14"/>
      <c r="H80" s="14">
        <v>6</v>
      </c>
      <c r="I80" s="14">
        <v>1</v>
      </c>
    </row>
    <row r="81" spans="1:9" ht="12.75">
      <c r="A81" s="14" t="s">
        <v>278</v>
      </c>
      <c r="B81" s="14" t="s">
        <v>5</v>
      </c>
      <c r="C81" s="14">
        <v>25</v>
      </c>
      <c r="D81" s="14">
        <v>41</v>
      </c>
      <c r="E81" s="14">
        <v>21</v>
      </c>
      <c r="F81" s="14">
        <f t="shared" si="3"/>
        <v>1541</v>
      </c>
      <c r="G81" s="14"/>
      <c r="H81" s="14">
        <v>6</v>
      </c>
      <c r="I81" s="14">
        <v>1</v>
      </c>
    </row>
    <row r="82" spans="1:9" ht="12.75">
      <c r="A82" s="18" t="s">
        <v>252</v>
      </c>
      <c r="B82" s="14" t="s">
        <v>5</v>
      </c>
      <c r="C82" s="14">
        <v>34</v>
      </c>
      <c r="D82" s="14">
        <v>30</v>
      </c>
      <c r="E82" s="14">
        <v>-4</v>
      </c>
      <c r="F82" s="14">
        <f t="shared" si="3"/>
        <v>2070</v>
      </c>
      <c r="G82" s="14"/>
      <c r="H82" s="14">
        <v>8</v>
      </c>
      <c r="I82" s="14">
        <v>1</v>
      </c>
    </row>
    <row r="83" spans="1:9" ht="12.75">
      <c r="A83" s="14" t="s">
        <v>418</v>
      </c>
      <c r="B83" s="14" t="s">
        <v>4</v>
      </c>
      <c r="C83" s="14"/>
      <c r="D83" s="14"/>
      <c r="E83" s="14" t="s">
        <v>75</v>
      </c>
      <c r="F83" s="14">
        <f t="shared" si="3"/>
        <v>0</v>
      </c>
      <c r="G83" s="14"/>
      <c r="H83" s="14">
        <v>9</v>
      </c>
      <c r="I83" s="14">
        <f>300-(F83/1533*100)</f>
        <v>300</v>
      </c>
    </row>
    <row r="85" spans="1:9" ht="12.75">
      <c r="A85" s="14"/>
      <c r="B85" s="14"/>
      <c r="C85" s="14"/>
      <c r="D85" s="14"/>
      <c r="E85" s="14"/>
      <c r="F85" s="14"/>
      <c r="G85" s="14"/>
      <c r="H85" s="14"/>
      <c r="I85" s="14">
        <v>1</v>
      </c>
    </row>
    <row r="86" spans="1:9" ht="12.75">
      <c r="A86" s="14"/>
      <c r="B86" s="14"/>
      <c r="C86" s="14"/>
      <c r="D86" s="14"/>
      <c r="E86" s="14"/>
      <c r="F86" s="14"/>
      <c r="G86" s="14"/>
      <c r="H86" s="14"/>
      <c r="I86" s="14">
        <v>1</v>
      </c>
    </row>
    <row r="87" spans="1:9" ht="12.75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75">
      <c r="A88" s="9" t="s">
        <v>20</v>
      </c>
      <c r="B88" s="9" t="s">
        <v>17</v>
      </c>
      <c r="C88" s="9" t="s">
        <v>18</v>
      </c>
      <c r="D88" s="9" t="s">
        <v>19</v>
      </c>
      <c r="E88" s="10" t="s">
        <v>409</v>
      </c>
      <c r="F88" s="11" t="s">
        <v>21</v>
      </c>
      <c r="G88" s="11" t="s">
        <v>41</v>
      </c>
      <c r="H88" s="12" t="s">
        <v>28</v>
      </c>
      <c r="I88" s="9" t="s">
        <v>22</v>
      </c>
    </row>
    <row r="89" spans="1:9" ht="12.75">
      <c r="A89" s="9" t="s">
        <v>31</v>
      </c>
      <c r="B89" s="14"/>
      <c r="C89" s="14"/>
      <c r="D89" s="14"/>
      <c r="E89" s="14"/>
      <c r="F89" s="14"/>
      <c r="G89" s="14"/>
      <c r="H89" s="14"/>
      <c r="I89" s="14"/>
    </row>
    <row r="90" spans="1:9" ht="12.75">
      <c r="A90" s="14" t="s">
        <v>416</v>
      </c>
      <c r="B90" s="14" t="s">
        <v>83</v>
      </c>
      <c r="C90" s="14">
        <v>23</v>
      </c>
      <c r="D90" s="14">
        <v>50</v>
      </c>
      <c r="E90" s="14">
        <v>26</v>
      </c>
      <c r="F90" s="14">
        <f>(C90*60+D90)</f>
        <v>1430</v>
      </c>
      <c r="G90" s="14"/>
      <c r="H90" s="14">
        <v>1</v>
      </c>
      <c r="I90" s="14">
        <f>200-(F90/1417*100)</f>
        <v>99.08256880733946</v>
      </c>
    </row>
    <row r="91" spans="1:9" ht="12.75">
      <c r="A91" s="14" t="s">
        <v>417</v>
      </c>
      <c r="B91" s="14" t="s">
        <v>83</v>
      </c>
      <c r="C91" s="14">
        <v>23</v>
      </c>
      <c r="D91" s="14">
        <v>50</v>
      </c>
      <c r="E91" s="14">
        <v>26</v>
      </c>
      <c r="F91" s="14">
        <f>(C91*60+D91)</f>
        <v>1430</v>
      </c>
      <c r="G91" s="14"/>
      <c r="H91" s="14">
        <v>1</v>
      </c>
      <c r="I91" s="14">
        <f>200-(F91/1417*100)</f>
        <v>99.08256880733946</v>
      </c>
    </row>
    <row r="92" spans="1:9" ht="12.75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75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75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75">
      <c r="A95" s="14"/>
      <c r="B95" s="14"/>
      <c r="C95" s="14"/>
      <c r="D95" s="14"/>
      <c r="E95" s="14"/>
      <c r="F95" s="14"/>
      <c r="G95" s="14"/>
      <c r="H95" s="14"/>
      <c r="I95" s="14"/>
    </row>
    <row r="97" ht="12.75">
      <c r="A97" s="48"/>
    </row>
    <row r="99" spans="1:9" ht="12.75">
      <c r="A99" s="9"/>
      <c r="B99" s="9"/>
      <c r="C99" s="9"/>
      <c r="D99" s="9"/>
      <c r="E99" s="10"/>
      <c r="F99" s="11"/>
      <c r="G99" s="11"/>
      <c r="H99" s="12"/>
      <c r="I99" s="9"/>
    </row>
    <row r="100" spans="1:9" ht="15">
      <c r="A100" s="13"/>
      <c r="B100" s="14"/>
      <c r="C100" s="14"/>
      <c r="D100" s="14"/>
      <c r="E100" s="14"/>
      <c r="F100" s="14"/>
      <c r="G100" s="14"/>
      <c r="H100" s="14"/>
      <c r="I100" s="14"/>
    </row>
    <row r="101" spans="1:9" ht="12.75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75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75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75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75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75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75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75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75">
      <c r="A109" s="18"/>
      <c r="B109" s="14"/>
      <c r="C109" s="14"/>
      <c r="D109" s="14"/>
      <c r="E109" s="14"/>
      <c r="F109" s="14"/>
      <c r="G109" s="14"/>
      <c r="H109" s="14"/>
      <c r="I109" s="14"/>
    </row>
    <row r="110" spans="1:9" ht="12.75">
      <c r="A110" s="18"/>
      <c r="B110" s="14"/>
      <c r="C110" s="14"/>
      <c r="D110" s="14"/>
      <c r="E110" s="14"/>
      <c r="F110" s="14"/>
      <c r="G110" s="14"/>
      <c r="H110" s="14"/>
      <c r="I110" s="14"/>
    </row>
    <row r="111" spans="1:9" ht="12.75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75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75">
      <c r="A113" s="28"/>
      <c r="B113" s="14"/>
      <c r="C113" s="14"/>
      <c r="D113" s="14"/>
      <c r="E113" s="14"/>
      <c r="F113" s="14"/>
      <c r="G113" s="14"/>
      <c r="H113" s="14"/>
      <c r="I113" s="14"/>
    </row>
    <row r="114" spans="1:9" ht="12.75">
      <c r="A114" s="29"/>
      <c r="B114" s="14"/>
      <c r="C114" s="14"/>
      <c r="D114" s="14"/>
      <c r="E114" s="14"/>
      <c r="F114" s="14"/>
      <c r="G114" s="14"/>
      <c r="H114" s="14"/>
      <c r="I114" s="14"/>
    </row>
    <row r="115" spans="1:9" ht="12.75">
      <c r="A115" s="14"/>
      <c r="B115" s="18"/>
      <c r="C115" s="14"/>
      <c r="D115" s="14"/>
      <c r="E115" s="14"/>
      <c r="F115" s="14"/>
      <c r="G115" s="14"/>
      <c r="H115" s="14"/>
      <c r="I115" s="14"/>
    </row>
    <row r="116" spans="1:9" ht="12.75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2.75">
      <c r="A117" s="14"/>
      <c r="B117" s="14"/>
      <c r="C117" s="14"/>
      <c r="D117" s="14"/>
      <c r="E117" s="14"/>
      <c r="F117" s="14"/>
      <c r="G117" s="14"/>
      <c r="H117" s="14"/>
      <c r="I117" s="14"/>
    </row>
    <row r="118" spans="1:9" ht="12.75">
      <c r="A118" s="14"/>
      <c r="B118" s="14"/>
      <c r="C118" s="14"/>
      <c r="D118" s="14"/>
      <c r="E118" s="14"/>
      <c r="F118" s="14"/>
      <c r="G118" s="14"/>
      <c r="H118" s="14"/>
      <c r="I118" s="14"/>
    </row>
    <row r="119" spans="1:9" ht="12.75">
      <c r="A119" s="28"/>
      <c r="B119" s="14"/>
      <c r="C119" s="14"/>
      <c r="D119" s="14"/>
      <c r="E119" s="14"/>
      <c r="F119" s="14"/>
      <c r="G119" s="14"/>
      <c r="H119" s="14"/>
      <c r="I119" s="14"/>
    </row>
    <row r="120" spans="1:9" ht="12.75">
      <c r="A120" s="9"/>
      <c r="B120" s="9"/>
      <c r="C120" s="9"/>
      <c r="D120" s="9"/>
      <c r="E120" s="10"/>
      <c r="F120" s="11"/>
      <c r="G120" s="11"/>
      <c r="H120" s="12"/>
      <c r="I120" s="9"/>
    </row>
    <row r="121" spans="1:9" ht="14.25">
      <c r="A121" s="15"/>
      <c r="B121" s="14"/>
      <c r="C121" s="14"/>
      <c r="D121" s="14"/>
      <c r="E121" s="14"/>
      <c r="F121" s="14"/>
      <c r="G121" s="14"/>
      <c r="H121" s="14"/>
      <c r="I121" s="14"/>
    </row>
    <row r="122" spans="1:9" ht="12.75">
      <c r="A122" s="18"/>
      <c r="B122" s="14"/>
      <c r="C122" s="14"/>
      <c r="D122" s="14"/>
      <c r="E122" s="14"/>
      <c r="F122" s="14"/>
      <c r="G122" s="14"/>
      <c r="H122" s="14"/>
      <c r="I122" s="14"/>
    </row>
    <row r="123" spans="1:9" ht="12.75">
      <c r="A123" s="18"/>
      <c r="B123" s="14"/>
      <c r="C123" s="14"/>
      <c r="D123" s="14"/>
      <c r="E123" s="14"/>
      <c r="F123" s="14"/>
      <c r="G123" s="14"/>
      <c r="H123" s="14"/>
      <c r="I123" s="14"/>
    </row>
    <row r="124" spans="1:9" ht="12.75">
      <c r="A124" s="18"/>
      <c r="B124" s="14"/>
      <c r="C124" s="14"/>
      <c r="D124" s="14"/>
      <c r="E124" s="14"/>
      <c r="F124" s="14"/>
      <c r="G124" s="14"/>
      <c r="H124" s="14"/>
      <c r="I124" s="14"/>
    </row>
    <row r="125" spans="1:9" ht="12.75">
      <c r="A125" s="14"/>
      <c r="B125" s="14"/>
      <c r="C125" s="14"/>
      <c r="D125" s="14"/>
      <c r="E125" s="14"/>
      <c r="F125" s="14"/>
      <c r="G125" s="14"/>
      <c r="H125" s="14"/>
      <c r="I125" s="14"/>
    </row>
    <row r="126" spans="1:9" ht="12.75">
      <c r="A126" s="18"/>
      <c r="B126" s="14"/>
      <c r="C126" s="14"/>
      <c r="D126" s="14"/>
      <c r="E126" s="14"/>
      <c r="F126" s="14"/>
      <c r="G126" s="14"/>
      <c r="H126" s="14"/>
      <c r="I126" s="14"/>
    </row>
    <row r="127" spans="1:9" ht="12.75">
      <c r="A127" s="28"/>
      <c r="B127" s="18"/>
      <c r="C127" s="14"/>
      <c r="D127" s="14"/>
      <c r="E127" s="14"/>
      <c r="F127" s="14"/>
      <c r="G127" s="14"/>
      <c r="H127" s="14"/>
      <c r="I127" s="14"/>
    </row>
    <row r="128" spans="1:9" ht="12.75">
      <c r="A128" s="18"/>
      <c r="B128" s="14"/>
      <c r="C128" s="14"/>
      <c r="D128" s="14"/>
      <c r="E128" s="14"/>
      <c r="F128" s="14"/>
      <c r="G128" s="14"/>
      <c r="H128" s="14"/>
      <c r="I128" s="14"/>
    </row>
    <row r="129" spans="1:9" ht="12.75">
      <c r="A129" s="18"/>
      <c r="B129" s="14"/>
      <c r="C129" s="14"/>
      <c r="D129" s="14"/>
      <c r="E129" s="14"/>
      <c r="F129" s="14"/>
      <c r="G129" s="14"/>
      <c r="H129" s="14"/>
      <c r="I129" s="14"/>
    </row>
    <row r="130" spans="1:9" ht="12.75">
      <c r="A130" s="14"/>
      <c r="B130" s="14"/>
      <c r="C130" s="14"/>
      <c r="D130" s="14"/>
      <c r="E130" s="14"/>
      <c r="F130" s="14"/>
      <c r="G130" s="14"/>
      <c r="H130" s="14"/>
      <c r="I130" s="14"/>
    </row>
    <row r="131" spans="1:9" ht="12.75">
      <c r="A131" s="9"/>
      <c r="B131" s="9"/>
      <c r="C131" s="9"/>
      <c r="D131" s="9"/>
      <c r="E131" s="10"/>
      <c r="F131" s="11"/>
      <c r="G131" s="11"/>
      <c r="H131" s="12"/>
      <c r="I131" s="9"/>
    </row>
    <row r="132" spans="1:9" ht="12.75">
      <c r="A132" s="9"/>
      <c r="B132" s="14"/>
      <c r="C132" s="14"/>
      <c r="D132" s="14"/>
      <c r="E132" s="14"/>
      <c r="F132" s="14"/>
      <c r="G132" s="14"/>
      <c r="H132" s="14"/>
      <c r="I132" s="14"/>
    </row>
    <row r="133" spans="1:9" ht="12.75">
      <c r="A133" s="14"/>
      <c r="B133" s="14"/>
      <c r="C133" s="14"/>
      <c r="D133" s="14"/>
      <c r="E133" s="14"/>
      <c r="F133" s="14"/>
      <c r="G133" s="14"/>
      <c r="H133" s="14"/>
      <c r="I133" s="14"/>
    </row>
    <row r="134" spans="1:9" ht="12.75">
      <c r="A134" s="14"/>
      <c r="B134" s="14"/>
      <c r="C134" s="14"/>
      <c r="D134" s="14"/>
      <c r="E134" s="14"/>
      <c r="F134" s="14"/>
      <c r="G134" s="14"/>
      <c r="H134" s="14"/>
      <c r="I134" s="14"/>
    </row>
    <row r="135" spans="1:9" ht="12.75">
      <c r="A135" s="14"/>
      <c r="B135" s="14"/>
      <c r="C135" s="14"/>
      <c r="D135" s="14"/>
      <c r="E135" s="14"/>
      <c r="F135" s="14"/>
      <c r="G135" s="14"/>
      <c r="H135" s="14"/>
      <c r="I135" s="14"/>
    </row>
    <row r="136" spans="1:9" ht="12.75">
      <c r="A136" s="14"/>
      <c r="B136" s="14"/>
      <c r="C136" s="14"/>
      <c r="D136" s="14"/>
      <c r="E136" s="14"/>
      <c r="F136" s="14"/>
      <c r="G136" s="14"/>
      <c r="H136" s="14"/>
      <c r="I136" s="14"/>
    </row>
    <row r="137" spans="1:9" ht="12.75">
      <c r="A137" s="14"/>
      <c r="B137" s="14"/>
      <c r="C137" s="14"/>
      <c r="D137" s="14"/>
      <c r="E137" s="14"/>
      <c r="F137" s="14"/>
      <c r="G137" s="14"/>
      <c r="H137" s="14"/>
      <c r="I137" s="14"/>
    </row>
    <row r="138" spans="1:9" ht="12.75">
      <c r="A138" s="14"/>
      <c r="B138" s="14"/>
      <c r="C138" s="14"/>
      <c r="D138" s="14"/>
      <c r="E138" s="14"/>
      <c r="F138" s="14"/>
      <c r="G138" s="14"/>
      <c r="H138" s="14"/>
      <c r="I138" s="14"/>
    </row>
    <row r="139" spans="1:9" ht="12.75">
      <c r="A139" s="9"/>
      <c r="B139" s="9"/>
      <c r="C139" s="9"/>
      <c r="D139" s="9"/>
      <c r="E139" s="10"/>
      <c r="F139" s="11"/>
      <c r="G139" s="11"/>
      <c r="H139" s="12"/>
      <c r="I139" s="9"/>
    </row>
    <row r="140" spans="1:9" ht="12.75">
      <c r="A140" s="9"/>
      <c r="B140" s="14"/>
      <c r="C140" s="14"/>
      <c r="D140" s="14"/>
      <c r="E140" s="14"/>
      <c r="F140" s="14"/>
      <c r="G140" s="14"/>
      <c r="H140" s="14"/>
      <c r="I140" s="14"/>
    </row>
    <row r="141" spans="1:9" ht="12.75">
      <c r="A141" s="14"/>
      <c r="B141" s="14"/>
      <c r="C141" s="14"/>
      <c r="D141" s="14"/>
      <c r="E141" s="14"/>
      <c r="F141" s="14"/>
      <c r="G141" s="14"/>
      <c r="H141" s="14"/>
      <c r="I141" s="14"/>
    </row>
    <row r="142" spans="1:9" ht="12.75">
      <c r="A142" s="14"/>
      <c r="B142" s="14"/>
      <c r="C142" s="14"/>
      <c r="D142" s="14"/>
      <c r="E142" s="14"/>
      <c r="F142" s="14"/>
      <c r="G142" s="14"/>
      <c r="H142" s="14"/>
      <c r="I142" s="14"/>
    </row>
    <row r="143" spans="1:9" ht="12.75">
      <c r="A143" s="28"/>
      <c r="B143" s="14"/>
      <c r="C143" s="14"/>
      <c r="D143" s="14"/>
      <c r="E143" s="14"/>
      <c r="F143" s="14"/>
      <c r="G143" s="14"/>
      <c r="H143" s="14"/>
      <c r="I143" s="14"/>
    </row>
    <row r="144" spans="1:9" ht="12.75">
      <c r="A144" s="28"/>
      <c r="B144" s="14"/>
      <c r="C144" s="14"/>
      <c r="D144" s="14"/>
      <c r="E144" s="14"/>
      <c r="F144" s="14"/>
      <c r="G144" s="14"/>
      <c r="H144" s="14"/>
      <c r="I144" s="14"/>
    </row>
    <row r="145" spans="1:9" ht="12.75">
      <c r="A145" s="14"/>
      <c r="B145" s="14"/>
      <c r="C145" s="14"/>
      <c r="D145" s="14"/>
      <c r="E145" s="14"/>
      <c r="F145" s="14"/>
      <c r="G145" s="14"/>
      <c r="H145" s="14"/>
      <c r="I145" s="14"/>
    </row>
    <row r="146" spans="1:9" ht="12.75">
      <c r="A146" s="14"/>
      <c r="B146" s="14"/>
      <c r="C146" s="14"/>
      <c r="D146" s="14"/>
      <c r="E146" s="14"/>
      <c r="F146" s="14"/>
      <c r="G146" s="14"/>
      <c r="H146" s="14"/>
      <c r="I146" s="14"/>
    </row>
    <row r="147" spans="1:9" ht="12.75">
      <c r="A147" s="14"/>
      <c r="B147" s="14"/>
      <c r="C147" s="14"/>
      <c r="D147" s="14"/>
      <c r="E147" s="14"/>
      <c r="F147" s="14"/>
      <c r="G147" s="14"/>
      <c r="H147" s="14"/>
      <c r="I147" s="14"/>
    </row>
    <row r="148" spans="1:9" ht="12.75">
      <c r="A148" s="14"/>
      <c r="B148" s="14"/>
      <c r="C148" s="14"/>
      <c r="D148" s="14"/>
      <c r="E148" s="14"/>
      <c r="F148" s="14"/>
      <c r="G148" s="14"/>
      <c r="H148" s="14"/>
      <c r="I148" s="14"/>
    </row>
    <row r="149" spans="1:9" ht="12.75">
      <c r="A149" s="14"/>
      <c r="B149" s="14"/>
      <c r="C149" s="14"/>
      <c r="D149" s="14"/>
      <c r="E149" s="14"/>
      <c r="F149" s="14"/>
      <c r="G149" s="14"/>
      <c r="H149" s="14"/>
      <c r="I149" s="14"/>
    </row>
    <row r="150" spans="1:9" ht="12.75">
      <c r="A150" s="14"/>
      <c r="B150" s="14"/>
      <c r="C150" s="14"/>
      <c r="D150" s="14"/>
      <c r="E150" s="14"/>
      <c r="F150" s="14"/>
      <c r="G150" s="14"/>
      <c r="H150" s="14"/>
      <c r="I150" s="14"/>
    </row>
    <row r="151" spans="1:9" ht="12.75">
      <c r="A151" s="14"/>
      <c r="B151" s="14"/>
      <c r="C151" s="14"/>
      <c r="D151" s="14"/>
      <c r="E151" s="14"/>
      <c r="F151" s="14"/>
      <c r="G151" s="14"/>
      <c r="H151" s="14"/>
      <c r="I151" s="14"/>
    </row>
    <row r="152" spans="1:9" ht="12.75">
      <c r="A152" s="23"/>
      <c r="B152" s="14"/>
      <c r="C152" s="14"/>
      <c r="D152" s="14"/>
      <c r="E152" s="14"/>
      <c r="F152" s="14"/>
      <c r="G152" s="14"/>
      <c r="H152" s="14"/>
      <c r="I152" s="14"/>
    </row>
    <row r="153" spans="1:9" ht="12.75">
      <c r="A153" s="14"/>
      <c r="B153" s="14"/>
      <c r="C153" s="14"/>
      <c r="D153" s="14"/>
      <c r="E153" s="14"/>
      <c r="F153" s="14"/>
      <c r="G153" s="14"/>
      <c r="H153" s="14"/>
      <c r="I153" s="14"/>
    </row>
    <row r="154" spans="1:9" ht="12.75">
      <c r="A154" s="28"/>
      <c r="B154" s="14"/>
      <c r="C154" s="14"/>
      <c r="D154" s="14"/>
      <c r="E154" s="14"/>
      <c r="F154" s="14"/>
      <c r="G154" s="14"/>
      <c r="H154" s="14"/>
      <c r="I154" s="14"/>
    </row>
    <row r="155" spans="1:9" ht="12.75">
      <c r="A155" s="29"/>
      <c r="B155" s="18"/>
      <c r="C155" s="14"/>
      <c r="D155" s="14"/>
      <c r="E155" s="14"/>
      <c r="F155" s="14"/>
      <c r="G155" s="14"/>
      <c r="H155" s="14"/>
      <c r="I155" s="14"/>
    </row>
    <row r="156" spans="1:9" ht="12.75">
      <c r="A156" s="14"/>
      <c r="B156" s="18"/>
      <c r="C156" s="14"/>
      <c r="D156" s="14"/>
      <c r="E156" s="14"/>
      <c r="F156" s="14"/>
      <c r="G156" s="14"/>
      <c r="H156" s="14"/>
      <c r="I156" s="14"/>
    </row>
    <row r="157" spans="1:9" ht="12.75">
      <c r="A157" s="29"/>
      <c r="B157" s="18"/>
      <c r="C157" s="14"/>
      <c r="D157" s="14"/>
      <c r="E157" s="14"/>
      <c r="F157" s="14"/>
      <c r="G157" s="14"/>
      <c r="H157" s="14"/>
      <c r="I157" s="14"/>
    </row>
    <row r="158" spans="1:9" ht="12.75">
      <c r="A158" s="29"/>
      <c r="B158" s="18"/>
      <c r="C158" s="14"/>
      <c r="D158" s="14"/>
      <c r="E158" s="14"/>
      <c r="F158" s="14"/>
      <c r="G158" s="14"/>
      <c r="H158" s="14"/>
      <c r="I158" s="14"/>
    </row>
    <row r="159" spans="1:9" ht="12.75">
      <c r="A159" s="14"/>
      <c r="B159" s="14"/>
      <c r="C159" s="14"/>
      <c r="D159" s="14"/>
      <c r="E159" s="14"/>
      <c r="F159" s="14"/>
      <c r="G159" s="14"/>
      <c r="H159" s="14"/>
      <c r="I159" s="14"/>
    </row>
    <row r="160" spans="1:9" ht="12.75">
      <c r="A160" s="14"/>
      <c r="B160" s="14"/>
      <c r="C160" s="14"/>
      <c r="D160" s="14"/>
      <c r="E160" s="14"/>
      <c r="F160" s="14"/>
      <c r="G160" s="14"/>
      <c r="H160" s="14"/>
      <c r="I160" s="14"/>
    </row>
    <row r="161" spans="1:9" ht="12.75">
      <c r="A161" s="14"/>
      <c r="B161" s="18"/>
      <c r="C161" s="16"/>
      <c r="D161" s="14"/>
      <c r="E161" s="14"/>
      <c r="F161" s="14"/>
      <c r="G161" s="14"/>
      <c r="H161" s="14"/>
      <c r="I161" s="14"/>
    </row>
    <row r="162" spans="1:9" ht="12.75">
      <c r="A162" s="14"/>
      <c r="B162" s="18"/>
      <c r="C162" s="16"/>
      <c r="D162" s="14"/>
      <c r="E162" s="14"/>
      <c r="F162" s="14"/>
      <c r="G162" s="14"/>
      <c r="H162" s="14"/>
      <c r="I162" s="14"/>
    </row>
    <row r="163" spans="1:9" ht="12.75">
      <c r="A163" s="28"/>
      <c r="B163" s="14"/>
      <c r="C163" s="14"/>
      <c r="D163" s="14"/>
      <c r="E163" s="14"/>
      <c r="F163" s="14"/>
      <c r="G163" s="14"/>
      <c r="H163" s="14"/>
      <c r="I163" s="14"/>
    </row>
    <row r="164" spans="1:9" ht="12.75">
      <c r="A164" s="9"/>
      <c r="B164" s="9"/>
      <c r="C164" s="9"/>
      <c r="D164" s="9"/>
      <c r="E164" s="10"/>
      <c r="F164" s="11"/>
      <c r="G164" s="11"/>
      <c r="H164" s="12"/>
      <c r="I164" s="9"/>
    </row>
    <row r="165" spans="1:9" ht="12.75">
      <c r="A165" s="9"/>
      <c r="B165" s="14"/>
      <c r="C165" s="14"/>
      <c r="D165" s="14"/>
      <c r="E165" s="14"/>
      <c r="F165" s="14"/>
      <c r="G165" s="14"/>
      <c r="H165" s="14"/>
      <c r="I165" s="14"/>
    </row>
    <row r="166" spans="1:9" ht="12.75">
      <c r="A166" s="18"/>
      <c r="B166" s="14"/>
      <c r="C166" s="14"/>
      <c r="D166" s="14"/>
      <c r="E166" s="14"/>
      <c r="F166" s="14"/>
      <c r="G166" s="14"/>
      <c r="H166" s="14"/>
      <c r="I166" s="14"/>
    </row>
    <row r="167" spans="1:9" ht="12.75">
      <c r="A167" s="14"/>
      <c r="B167" s="14"/>
      <c r="C167" s="14"/>
      <c r="D167" s="14"/>
      <c r="E167" s="14"/>
      <c r="F167" s="14"/>
      <c r="G167" s="14"/>
      <c r="H167" s="14"/>
      <c r="I167" s="14"/>
    </row>
    <row r="168" spans="1:9" ht="12.75">
      <c r="A168" s="14"/>
      <c r="B168" s="14"/>
      <c r="C168" s="14"/>
      <c r="D168" s="14"/>
      <c r="E168" s="14"/>
      <c r="F168" s="14"/>
      <c r="G168" s="14"/>
      <c r="H168" s="14"/>
      <c r="I168" s="14"/>
    </row>
    <row r="169" spans="1:9" ht="12.75">
      <c r="A169" s="14"/>
      <c r="B169" s="14"/>
      <c r="C169" s="14"/>
      <c r="D169" s="14"/>
      <c r="E169" s="14"/>
      <c r="F169" s="14"/>
      <c r="G169" s="14"/>
      <c r="H169" s="14"/>
      <c r="I169" s="14"/>
    </row>
    <row r="170" spans="1:9" ht="12.75">
      <c r="A170" s="14"/>
      <c r="B170" s="14"/>
      <c r="C170" s="14"/>
      <c r="D170" s="14"/>
      <c r="E170" s="14"/>
      <c r="F170" s="14"/>
      <c r="G170" s="14"/>
      <c r="H170" s="14"/>
      <c r="I170" s="14"/>
    </row>
    <row r="171" spans="1:9" ht="12.75">
      <c r="A171" s="18"/>
      <c r="B171" s="14"/>
      <c r="C171" s="14"/>
      <c r="D171" s="14"/>
      <c r="E171" s="14"/>
      <c r="F171" s="14"/>
      <c r="G171" s="14"/>
      <c r="H171" s="14"/>
      <c r="I171" s="14"/>
    </row>
    <row r="172" spans="1:9" ht="12.75">
      <c r="A172" s="14"/>
      <c r="B172" s="14"/>
      <c r="C172" s="14"/>
      <c r="D172" s="14"/>
      <c r="E172" s="14"/>
      <c r="F172" s="14"/>
      <c r="G172" s="14"/>
      <c r="H172" s="14"/>
      <c r="I172" s="14"/>
    </row>
    <row r="173" spans="1:9" ht="12.75">
      <c r="A173" s="14"/>
      <c r="B173" s="14"/>
      <c r="C173" s="14"/>
      <c r="D173" s="14"/>
      <c r="E173" s="14"/>
      <c r="F173" s="14"/>
      <c r="G173" s="14"/>
      <c r="H173" s="14"/>
      <c r="I173" s="14"/>
    </row>
    <row r="174" spans="1:9" ht="12.75">
      <c r="A174" s="9"/>
      <c r="B174" s="9"/>
      <c r="C174" s="9"/>
      <c r="D174" s="9"/>
      <c r="E174" s="10"/>
      <c r="F174" s="11"/>
      <c r="G174" s="11"/>
      <c r="H174" s="12"/>
      <c r="I174" s="9"/>
    </row>
    <row r="175" spans="1:9" ht="12.75">
      <c r="A175" s="9"/>
      <c r="B175" s="14"/>
      <c r="C175" s="14"/>
      <c r="D175" s="14"/>
      <c r="E175" s="14"/>
      <c r="F175" s="14"/>
      <c r="G175" s="14"/>
      <c r="H175" s="14"/>
      <c r="I175" s="14"/>
    </row>
    <row r="176" spans="1:9" ht="12.75">
      <c r="A176" s="14"/>
      <c r="B176" s="14"/>
      <c r="C176" s="14"/>
      <c r="D176" s="14"/>
      <c r="E176" s="14"/>
      <c r="F176" s="14"/>
      <c r="G176" s="14"/>
      <c r="H176" s="14"/>
      <c r="I176" s="14"/>
    </row>
    <row r="177" spans="1:9" ht="12.75">
      <c r="A177" s="14"/>
      <c r="B177" s="14"/>
      <c r="C177" s="14"/>
      <c r="D177" s="14"/>
      <c r="E177" s="14"/>
      <c r="F177" s="14"/>
      <c r="G177" s="14"/>
      <c r="H177" s="14"/>
      <c r="I177" s="14"/>
    </row>
    <row r="178" spans="1:9" ht="12.75">
      <c r="A178" s="14"/>
      <c r="B178" s="14"/>
      <c r="C178" s="14"/>
      <c r="D178" s="14"/>
      <c r="E178" s="14"/>
      <c r="F178" s="14"/>
      <c r="G178" s="14"/>
      <c r="H178" s="14"/>
      <c r="I178" s="14"/>
    </row>
    <row r="180" spans="1:9" ht="12.75">
      <c r="A180" s="9"/>
      <c r="B180" s="9"/>
      <c r="C180" s="9"/>
      <c r="D180" s="9"/>
      <c r="E180" s="10"/>
      <c r="F180" s="11"/>
      <c r="G180" s="11"/>
      <c r="H180" s="12"/>
      <c r="I180" s="9"/>
    </row>
    <row r="181" spans="1:9" ht="14.25">
      <c r="A181" s="15"/>
      <c r="B181" s="14"/>
      <c r="C181" s="14"/>
      <c r="D181" s="14"/>
      <c r="E181" s="14"/>
      <c r="F181" s="14"/>
      <c r="G181" s="14"/>
      <c r="H181" s="14"/>
      <c r="I181" s="14"/>
    </row>
    <row r="182" spans="1:9" ht="12.75">
      <c r="A182" s="28"/>
      <c r="B182" s="18"/>
      <c r="C182" s="14"/>
      <c r="D182" s="14"/>
      <c r="E182" s="14"/>
      <c r="F182" s="14"/>
      <c r="G182" s="14"/>
      <c r="H182" s="14"/>
      <c r="I182" s="14"/>
    </row>
    <row r="183" spans="1:9" ht="12.75">
      <c r="A183" s="14"/>
      <c r="B183" s="14"/>
      <c r="C183" s="14"/>
      <c r="D183" s="14"/>
      <c r="E183" s="14"/>
      <c r="F183" s="14"/>
      <c r="G183" s="14"/>
      <c r="H183" s="14"/>
      <c r="I183" s="14"/>
    </row>
    <row r="184" spans="1:9" ht="12.75">
      <c r="A184" s="18"/>
      <c r="B184" s="14"/>
      <c r="C184" s="14"/>
      <c r="D184" s="14"/>
      <c r="E184" s="14"/>
      <c r="F184" s="14"/>
      <c r="G184" s="14"/>
      <c r="H184" s="14"/>
      <c r="I184" s="14"/>
    </row>
    <row r="185" spans="1:9" ht="12.75">
      <c r="A185" s="18"/>
      <c r="B185" s="14"/>
      <c r="C185" s="14"/>
      <c r="D185" s="14"/>
      <c r="E185" s="14"/>
      <c r="F185" s="14"/>
      <c r="G185" s="14"/>
      <c r="H185" s="14"/>
      <c r="I185" s="14"/>
    </row>
    <row r="186" spans="1:9" ht="12.75">
      <c r="A186" s="18"/>
      <c r="B186" s="14"/>
      <c r="C186" s="14"/>
      <c r="D186" s="14"/>
      <c r="E186" s="14"/>
      <c r="F186" s="14"/>
      <c r="G186" s="14"/>
      <c r="H186" s="14"/>
      <c r="I186" s="14"/>
    </row>
    <row r="187" spans="1:9" ht="12.75">
      <c r="A187" s="18"/>
      <c r="B187" s="14"/>
      <c r="C187" s="14"/>
      <c r="D187" s="14"/>
      <c r="E187" s="14"/>
      <c r="F187" s="14"/>
      <c r="G187" s="14"/>
      <c r="H187" s="14"/>
      <c r="I187" s="14"/>
    </row>
    <row r="188" spans="1:9" ht="12.75">
      <c r="A188" s="18"/>
      <c r="B188" s="14"/>
      <c r="C188" s="14"/>
      <c r="D188" s="14"/>
      <c r="E188" s="14"/>
      <c r="F188" s="14"/>
      <c r="G188" s="14"/>
      <c r="H188" s="14"/>
      <c r="I188" s="14"/>
    </row>
    <row r="189" spans="1:9" ht="12.75">
      <c r="A189" s="14"/>
      <c r="B189" s="14"/>
      <c r="C189" s="6"/>
      <c r="D189" s="6"/>
      <c r="E189" s="6"/>
      <c r="F189" s="6"/>
      <c r="G189" s="6"/>
      <c r="H189" s="6"/>
      <c r="I189" s="6"/>
    </row>
    <row r="191" spans="1:9" ht="12.75">
      <c r="A191" s="9"/>
      <c r="B191" s="9"/>
      <c r="C191" s="9"/>
      <c r="D191" s="9"/>
      <c r="E191" s="10"/>
      <c r="F191" s="11"/>
      <c r="G191" s="11"/>
      <c r="H191" s="12"/>
      <c r="I191" s="9"/>
    </row>
    <row r="192" spans="1:9" ht="12.75">
      <c r="A192" s="9"/>
      <c r="B192" s="14"/>
      <c r="C192" s="14"/>
      <c r="D192" s="14"/>
      <c r="E192" s="14"/>
      <c r="F192" s="14"/>
      <c r="G192" s="14"/>
      <c r="H192" s="14"/>
      <c r="I192" s="14"/>
    </row>
    <row r="193" spans="1:9" ht="12.75">
      <c r="A193" s="14"/>
      <c r="B193" s="14"/>
      <c r="C193" s="14"/>
      <c r="D193" s="14"/>
      <c r="E193" s="14"/>
      <c r="F193" s="14"/>
      <c r="G193" s="14"/>
      <c r="H193" s="14"/>
      <c r="I193" s="14"/>
    </row>
    <row r="194" spans="1:9" ht="12.75">
      <c r="A194" s="14"/>
      <c r="B194" s="14"/>
      <c r="C194" s="14"/>
      <c r="D194" s="14"/>
      <c r="E194" s="14"/>
      <c r="F194" s="14"/>
      <c r="G194" s="14"/>
      <c r="H194" s="14"/>
      <c r="I194" s="14"/>
    </row>
    <row r="195" spans="1:9" ht="12.75">
      <c r="A195" s="14"/>
      <c r="B195" s="14"/>
      <c r="C195" s="14"/>
      <c r="D195" s="14"/>
      <c r="E195" s="14"/>
      <c r="F195" s="14"/>
      <c r="G195" s="14"/>
      <c r="H195" s="14"/>
      <c r="I195" s="14"/>
    </row>
    <row r="196" spans="1:9" ht="12.75">
      <c r="A196" s="14"/>
      <c r="B196" s="14"/>
      <c r="C196" s="14"/>
      <c r="D196" s="14"/>
      <c r="E196" s="14"/>
      <c r="F196" s="14"/>
      <c r="G196" s="14"/>
      <c r="H196" s="14"/>
      <c r="I196" s="14"/>
    </row>
    <row r="197" spans="1:9" ht="12.75">
      <c r="A197" s="14"/>
      <c r="B197" s="14"/>
      <c r="C197" s="14"/>
      <c r="D197" s="14"/>
      <c r="E197" s="14"/>
      <c r="F197" s="14"/>
      <c r="G197" s="14"/>
      <c r="H197" s="14"/>
      <c r="I197" s="14"/>
    </row>
    <row r="198" spans="1:9" ht="12.75">
      <c r="A198" s="18"/>
      <c r="B198" s="14"/>
      <c r="C198" s="14"/>
      <c r="D198" s="14"/>
      <c r="E198" s="14"/>
      <c r="F198" s="14"/>
      <c r="G198" s="14"/>
      <c r="H198" s="14"/>
      <c r="I198" s="14"/>
    </row>
    <row r="200" spans="1:9" ht="12.75">
      <c r="A200" s="18"/>
      <c r="B200" s="14"/>
      <c r="C200" s="14"/>
      <c r="D200" s="14"/>
      <c r="E200" s="14"/>
      <c r="F200" s="14"/>
      <c r="G200" s="14"/>
      <c r="H200" s="14"/>
      <c r="I200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9"/>
  <sheetViews>
    <sheetView tabSelected="1" view="pageBreakPreview" zoomScaleSheetLayoutView="100" zoomScalePageLayoutView="0" workbookViewId="0" topLeftCell="A1">
      <selection activeCell="N18" sqref="N18"/>
    </sheetView>
  </sheetViews>
  <sheetFormatPr defaultColWidth="9.140625" defaultRowHeight="12.75"/>
  <cols>
    <col min="1" max="1" width="8.140625" style="0" customWidth="1"/>
    <col min="2" max="2" width="23.140625" style="17" customWidth="1"/>
    <col min="3" max="3" width="20.7109375" style="17" customWidth="1"/>
    <col min="4" max="10" width="9.140625" style="17" customWidth="1"/>
  </cols>
  <sheetData>
    <row r="1" spans="2:10" ht="12.75">
      <c r="B1" s="9" t="s">
        <v>20</v>
      </c>
      <c r="C1" s="9" t="s">
        <v>17</v>
      </c>
      <c r="D1" s="9" t="s">
        <v>18</v>
      </c>
      <c r="E1" s="9" t="s">
        <v>19</v>
      </c>
      <c r="F1" s="10" t="s">
        <v>422</v>
      </c>
      <c r="G1" s="11" t="s">
        <v>21</v>
      </c>
      <c r="H1" s="11" t="s">
        <v>41</v>
      </c>
      <c r="I1" s="12" t="s">
        <v>28</v>
      </c>
      <c r="J1" s="9" t="s">
        <v>22</v>
      </c>
    </row>
    <row r="2" spans="2:10" ht="15">
      <c r="B2" s="13" t="s">
        <v>0</v>
      </c>
      <c r="C2" s="14"/>
      <c r="D2" s="14"/>
      <c r="E2" s="14"/>
      <c r="F2" s="14"/>
      <c r="G2" s="14"/>
      <c r="H2" s="14"/>
      <c r="I2" s="14"/>
      <c r="J2" s="14"/>
    </row>
    <row r="3" spans="2:10" ht="12.75">
      <c r="B3" s="18" t="s">
        <v>408</v>
      </c>
      <c r="C3" s="14" t="s">
        <v>5</v>
      </c>
      <c r="D3" s="14">
        <v>22</v>
      </c>
      <c r="E3" s="14">
        <v>13</v>
      </c>
      <c r="F3" s="14">
        <v>42</v>
      </c>
      <c r="G3" s="14">
        <f aca="true" t="shared" si="0" ref="G3:G19">(D3*60+E3)</f>
        <v>1333</v>
      </c>
      <c r="H3" s="14"/>
      <c r="I3" s="14">
        <v>1</v>
      </c>
      <c r="J3" s="14"/>
    </row>
    <row r="4" spans="2:10" ht="12.75">
      <c r="B4" s="28" t="s">
        <v>352</v>
      </c>
      <c r="C4" s="14" t="s">
        <v>4</v>
      </c>
      <c r="D4" s="14">
        <v>29</v>
      </c>
      <c r="E4" s="14">
        <v>19</v>
      </c>
      <c r="F4" s="14">
        <v>40</v>
      </c>
      <c r="G4" s="14">
        <f t="shared" si="0"/>
        <v>1759</v>
      </c>
      <c r="H4" s="14"/>
      <c r="I4" s="14">
        <v>2</v>
      </c>
      <c r="J4" s="14"/>
    </row>
    <row r="5" spans="2:10" ht="12.75">
      <c r="B5" s="29" t="s">
        <v>353</v>
      </c>
      <c r="C5" s="14" t="s">
        <v>4</v>
      </c>
      <c r="D5" s="14">
        <v>29</v>
      </c>
      <c r="E5" s="14">
        <v>19</v>
      </c>
      <c r="F5" s="14">
        <v>40</v>
      </c>
      <c r="G5" s="14">
        <f t="shared" si="0"/>
        <v>1759</v>
      </c>
      <c r="H5" s="14"/>
      <c r="I5" s="14">
        <v>2</v>
      </c>
      <c r="J5" s="14"/>
    </row>
    <row r="6" spans="2:10" ht="12.75">
      <c r="B6" s="28" t="s">
        <v>354</v>
      </c>
      <c r="C6" s="14" t="s">
        <v>4</v>
      </c>
      <c r="D6" s="14">
        <v>29</v>
      </c>
      <c r="E6" s="14">
        <v>19</v>
      </c>
      <c r="F6" s="14">
        <v>40</v>
      </c>
      <c r="G6" s="14">
        <f t="shared" si="0"/>
        <v>1759</v>
      </c>
      <c r="H6" s="14"/>
      <c r="I6" s="14">
        <v>2</v>
      </c>
      <c r="J6" s="14"/>
    </row>
    <row r="7" spans="2:10" ht="12.75">
      <c r="B7" s="18" t="s">
        <v>443</v>
      </c>
      <c r="C7" s="14" t="s">
        <v>8</v>
      </c>
      <c r="D7" s="14">
        <v>29</v>
      </c>
      <c r="E7" s="14">
        <v>34</v>
      </c>
      <c r="F7" s="14">
        <v>37</v>
      </c>
      <c r="G7" s="14">
        <f t="shared" si="0"/>
        <v>1774</v>
      </c>
      <c r="H7" s="14"/>
      <c r="I7" s="14">
        <v>3</v>
      </c>
      <c r="J7" s="14"/>
    </row>
    <row r="8" spans="2:10" ht="12.75">
      <c r="B8" s="28" t="s">
        <v>280</v>
      </c>
      <c r="C8" s="14" t="s">
        <v>8</v>
      </c>
      <c r="D8" s="14">
        <v>29</v>
      </c>
      <c r="E8" s="14">
        <v>34</v>
      </c>
      <c r="F8" s="14">
        <v>37</v>
      </c>
      <c r="G8" s="14">
        <f t="shared" si="0"/>
        <v>1774</v>
      </c>
      <c r="H8" s="14"/>
      <c r="I8" s="14">
        <v>3</v>
      </c>
      <c r="J8" s="14"/>
    </row>
    <row r="9" spans="2:10" ht="12.75">
      <c r="B9" s="18" t="s">
        <v>344</v>
      </c>
      <c r="C9" s="14" t="s">
        <v>110</v>
      </c>
      <c r="D9" s="14">
        <v>25</v>
      </c>
      <c r="E9" s="14">
        <v>41</v>
      </c>
      <c r="F9" s="14">
        <v>25</v>
      </c>
      <c r="G9" s="14">
        <f t="shared" si="0"/>
        <v>1541</v>
      </c>
      <c r="H9" s="14"/>
      <c r="I9" s="14">
        <v>4</v>
      </c>
      <c r="J9" s="14"/>
    </row>
    <row r="10" spans="2:10" ht="12.75">
      <c r="B10" s="18" t="s">
        <v>360</v>
      </c>
      <c r="C10" s="14" t="s">
        <v>46</v>
      </c>
      <c r="D10" s="14">
        <v>26</v>
      </c>
      <c r="E10" s="14">
        <v>41</v>
      </c>
      <c r="F10" s="14">
        <v>22</v>
      </c>
      <c r="G10" s="14">
        <f t="shared" si="0"/>
        <v>1601</v>
      </c>
      <c r="H10" s="14"/>
      <c r="I10" s="14">
        <v>5</v>
      </c>
      <c r="J10" s="14"/>
    </row>
    <row r="11" spans="2:10" ht="12.75">
      <c r="B11" s="14" t="s">
        <v>351</v>
      </c>
      <c r="C11" s="14" t="s">
        <v>46</v>
      </c>
      <c r="D11" s="14">
        <v>26</v>
      </c>
      <c r="E11" s="14">
        <v>41</v>
      </c>
      <c r="F11" s="14">
        <v>22</v>
      </c>
      <c r="G11" s="14">
        <f t="shared" si="0"/>
        <v>1601</v>
      </c>
      <c r="H11" s="14"/>
      <c r="I11" s="14">
        <v>5</v>
      </c>
      <c r="J11" s="14"/>
    </row>
    <row r="12" spans="2:10" ht="12.75">
      <c r="B12" s="14" t="s">
        <v>396</v>
      </c>
      <c r="C12" s="14" t="s">
        <v>8</v>
      </c>
      <c r="D12" s="14">
        <v>33</v>
      </c>
      <c r="E12" s="14">
        <v>50</v>
      </c>
      <c r="F12" s="14">
        <v>17</v>
      </c>
      <c r="G12" s="14">
        <f t="shared" si="0"/>
        <v>2030</v>
      </c>
      <c r="H12" s="14"/>
      <c r="I12" s="14">
        <v>6</v>
      </c>
      <c r="J12" s="14"/>
    </row>
    <row r="13" spans="1:10" ht="12.75">
      <c r="A13" s="1"/>
      <c r="B13" s="18" t="s">
        <v>433</v>
      </c>
      <c r="C13" s="14" t="s">
        <v>8</v>
      </c>
      <c r="D13" s="14">
        <v>33</v>
      </c>
      <c r="E13" s="14">
        <v>50</v>
      </c>
      <c r="F13" s="14">
        <v>17</v>
      </c>
      <c r="G13" s="14">
        <f t="shared" si="0"/>
        <v>2030</v>
      </c>
      <c r="H13" s="14"/>
      <c r="I13" s="14">
        <v>6</v>
      </c>
      <c r="J13" s="14"/>
    </row>
    <row r="14" spans="2:10" ht="12.75">
      <c r="B14" s="14" t="s">
        <v>434</v>
      </c>
      <c r="C14" s="14" t="s">
        <v>8</v>
      </c>
      <c r="D14" s="14">
        <v>33</v>
      </c>
      <c r="E14" s="14">
        <v>50</v>
      </c>
      <c r="F14" s="14">
        <v>17</v>
      </c>
      <c r="G14" s="14">
        <f t="shared" si="0"/>
        <v>2030</v>
      </c>
      <c r="H14" s="14"/>
      <c r="I14" s="14">
        <v>6</v>
      </c>
      <c r="J14" s="14"/>
    </row>
    <row r="15" spans="2:10" ht="12.75">
      <c r="B15" s="28" t="s">
        <v>285</v>
      </c>
      <c r="C15" s="14" t="s">
        <v>58</v>
      </c>
      <c r="D15" s="14">
        <v>14</v>
      </c>
      <c r="E15" s="14">
        <v>31</v>
      </c>
      <c r="F15" s="14">
        <v>11</v>
      </c>
      <c r="G15" s="14">
        <f t="shared" si="0"/>
        <v>871</v>
      </c>
      <c r="H15" s="14"/>
      <c r="I15" s="14">
        <v>7</v>
      </c>
      <c r="J15" s="14"/>
    </row>
    <row r="16" spans="2:10" ht="12.75">
      <c r="B16" s="28" t="s">
        <v>435</v>
      </c>
      <c r="C16" s="14" t="s">
        <v>58</v>
      </c>
      <c r="D16" s="14">
        <v>14</v>
      </c>
      <c r="E16" s="14">
        <v>31</v>
      </c>
      <c r="F16" s="14">
        <v>11</v>
      </c>
      <c r="G16" s="14">
        <f t="shared" si="0"/>
        <v>871</v>
      </c>
      <c r="H16" s="14"/>
      <c r="I16" s="14">
        <v>7</v>
      </c>
      <c r="J16" s="14"/>
    </row>
    <row r="17" spans="2:10" ht="12.75">
      <c r="B17" s="29" t="s">
        <v>283</v>
      </c>
      <c r="C17" s="14" t="s">
        <v>58</v>
      </c>
      <c r="D17" s="14">
        <v>14</v>
      </c>
      <c r="E17" s="14">
        <v>31</v>
      </c>
      <c r="F17" s="14">
        <v>11</v>
      </c>
      <c r="G17" s="14">
        <f t="shared" si="0"/>
        <v>871</v>
      </c>
      <c r="H17" s="14"/>
      <c r="I17" s="14">
        <v>7</v>
      </c>
      <c r="J17" s="14"/>
    </row>
    <row r="18" spans="2:10" ht="12.75">
      <c r="B18" s="29" t="s">
        <v>284</v>
      </c>
      <c r="C18" s="14" t="s">
        <v>58</v>
      </c>
      <c r="D18" s="14">
        <v>28</v>
      </c>
      <c r="E18" s="14">
        <v>18</v>
      </c>
      <c r="F18" s="14">
        <v>10</v>
      </c>
      <c r="G18" s="14">
        <f t="shared" si="0"/>
        <v>1698</v>
      </c>
      <c r="H18" s="14"/>
      <c r="I18" s="14">
        <v>8</v>
      </c>
      <c r="J18" s="14"/>
    </row>
    <row r="19" spans="2:10" ht="12.75">
      <c r="B19" s="18" t="s">
        <v>442</v>
      </c>
      <c r="C19" s="14" t="s">
        <v>58</v>
      </c>
      <c r="D19" s="14">
        <v>28</v>
      </c>
      <c r="E19" s="14">
        <v>18</v>
      </c>
      <c r="F19" s="14">
        <v>10</v>
      </c>
      <c r="G19" s="14">
        <f t="shared" si="0"/>
        <v>1698</v>
      </c>
      <c r="H19" s="14"/>
      <c r="I19" s="14">
        <v>8</v>
      </c>
      <c r="J19" s="14"/>
    </row>
    <row r="20" spans="2:10" ht="12.75">
      <c r="B20" s="14"/>
      <c r="C20" s="14"/>
      <c r="D20" s="14"/>
      <c r="E20" s="14"/>
      <c r="F20" s="14"/>
      <c r="G20" s="14"/>
      <c r="H20" s="14"/>
      <c r="I20" s="14"/>
      <c r="J20" s="14"/>
    </row>
    <row r="21" spans="2:10" ht="12.75">
      <c r="B21" s="14"/>
      <c r="C21" s="14"/>
      <c r="D21" s="14"/>
      <c r="E21" s="14"/>
      <c r="F21" s="14"/>
      <c r="G21" s="14"/>
      <c r="H21" s="14"/>
      <c r="I21" s="14"/>
      <c r="J21" s="14"/>
    </row>
    <row r="22" spans="2:10" ht="12.75">
      <c r="B22" s="14"/>
      <c r="C22" s="14"/>
      <c r="D22" s="14"/>
      <c r="E22" s="14"/>
      <c r="F22" s="14"/>
      <c r="G22" s="14"/>
      <c r="H22" s="14"/>
      <c r="I22" s="14"/>
      <c r="J22" s="14"/>
    </row>
    <row r="23" spans="2:10" ht="12.75">
      <c r="B23" s="28"/>
      <c r="C23" s="14"/>
      <c r="D23" s="14"/>
      <c r="E23" s="14"/>
      <c r="F23" s="14"/>
      <c r="G23" s="14"/>
      <c r="H23" s="14"/>
      <c r="I23" s="14"/>
      <c r="J23" s="14"/>
    </row>
    <row r="24" spans="2:10" ht="12.75">
      <c r="B24" s="29"/>
      <c r="C24" s="14"/>
      <c r="D24" s="14"/>
      <c r="E24" s="14"/>
      <c r="F24" s="14"/>
      <c r="G24" s="14"/>
      <c r="H24" s="14"/>
      <c r="I24" s="14"/>
      <c r="J24" s="14"/>
    </row>
    <row r="25" spans="2:10" ht="12.75">
      <c r="B25" s="14"/>
      <c r="C25" s="14"/>
      <c r="D25" s="14"/>
      <c r="E25" s="14"/>
      <c r="F25" s="14"/>
      <c r="G25" s="14"/>
      <c r="H25" s="14"/>
      <c r="I25" s="14"/>
      <c r="J25" s="14"/>
    </row>
    <row r="26" spans="2:10" ht="12.75">
      <c r="B26" s="14"/>
      <c r="C26" s="14"/>
      <c r="D26" s="14"/>
      <c r="E26" s="14"/>
      <c r="F26" s="14"/>
      <c r="G26" s="14"/>
      <c r="H26" s="14"/>
      <c r="I26" s="14"/>
      <c r="J26" s="14"/>
    </row>
    <row r="27" spans="2:10" ht="12.75">
      <c r="B27" s="18"/>
      <c r="C27" s="14"/>
      <c r="D27" s="14"/>
      <c r="E27" s="14"/>
      <c r="F27" s="14"/>
      <c r="G27" s="14"/>
      <c r="H27" s="14"/>
      <c r="I27" s="14"/>
      <c r="J27" s="14"/>
    </row>
    <row r="28" spans="2:10" ht="12.75">
      <c r="B28" s="14"/>
      <c r="C28" s="14"/>
      <c r="D28" s="14"/>
      <c r="E28" s="14"/>
      <c r="F28" s="14"/>
      <c r="G28" s="14"/>
      <c r="H28" s="14"/>
      <c r="I28" s="14"/>
      <c r="J28" s="14"/>
    </row>
    <row r="29" spans="2:10" ht="12.75">
      <c r="B29" s="14"/>
      <c r="C29" s="14"/>
      <c r="D29" s="14"/>
      <c r="E29" s="14"/>
      <c r="F29" s="14"/>
      <c r="G29" s="14"/>
      <c r="H29" s="14"/>
      <c r="I29" s="14"/>
      <c r="J29" s="14"/>
    </row>
    <row r="30" spans="2:10" ht="12.75">
      <c r="B30" s="14"/>
      <c r="C30" s="14"/>
      <c r="D30" s="14"/>
      <c r="E30" s="14"/>
      <c r="F30" s="14"/>
      <c r="G30" s="14"/>
      <c r="H30" s="14"/>
      <c r="I30" s="14"/>
      <c r="J30" s="14"/>
    </row>
    <row r="31" spans="2:10" ht="12.75">
      <c r="B31" s="14"/>
      <c r="C31" s="14"/>
      <c r="D31" s="14"/>
      <c r="E31" s="14"/>
      <c r="F31" s="14"/>
      <c r="G31" s="14"/>
      <c r="H31" s="14"/>
      <c r="I31" s="14"/>
      <c r="J31" s="14"/>
    </row>
    <row r="32" spans="2:10" ht="12.75">
      <c r="B32" s="29"/>
      <c r="C32" s="14"/>
      <c r="D32" s="14"/>
      <c r="E32" s="14"/>
      <c r="F32" s="14"/>
      <c r="G32" s="14"/>
      <c r="H32" s="14"/>
      <c r="I32" s="14"/>
      <c r="J32" s="14"/>
    </row>
    <row r="33" spans="2:10" ht="12.75">
      <c r="B33" s="14"/>
      <c r="C33" s="14"/>
      <c r="D33" s="14"/>
      <c r="E33" s="14"/>
      <c r="F33" s="14"/>
      <c r="G33" s="14"/>
      <c r="H33" s="14"/>
      <c r="I33" s="14"/>
      <c r="J33" s="14"/>
    </row>
    <row r="34" spans="2:10" ht="12.75">
      <c r="B34" s="14"/>
      <c r="C34" s="14"/>
      <c r="D34" s="14"/>
      <c r="E34" s="14"/>
      <c r="F34" s="14"/>
      <c r="G34" s="14"/>
      <c r="H34" s="14"/>
      <c r="I34" s="14"/>
      <c r="J34" s="14"/>
    </row>
    <row r="35" spans="2:10" ht="12.75">
      <c r="B35" s="9" t="s">
        <v>20</v>
      </c>
      <c r="C35" s="9" t="s">
        <v>17</v>
      </c>
      <c r="D35" s="9" t="s">
        <v>18</v>
      </c>
      <c r="E35" s="9" t="s">
        <v>19</v>
      </c>
      <c r="F35" s="10" t="s">
        <v>422</v>
      </c>
      <c r="G35" s="11" t="s">
        <v>21</v>
      </c>
      <c r="H35" s="11" t="s">
        <v>41</v>
      </c>
      <c r="I35" s="12" t="s">
        <v>28</v>
      </c>
      <c r="J35" s="9" t="s">
        <v>22</v>
      </c>
    </row>
    <row r="36" spans="2:10" ht="14.25">
      <c r="B36" s="15" t="s">
        <v>3</v>
      </c>
      <c r="C36" s="14"/>
      <c r="D36" s="14"/>
      <c r="E36" s="14"/>
      <c r="F36" s="14"/>
      <c r="G36" s="14"/>
      <c r="H36" s="14"/>
      <c r="I36" s="14"/>
      <c r="J36" s="14"/>
    </row>
    <row r="37" spans="2:10" ht="12.75">
      <c r="B37" s="28" t="s">
        <v>394</v>
      </c>
      <c r="C37" s="14" t="s">
        <v>14</v>
      </c>
      <c r="D37" s="14">
        <v>26</v>
      </c>
      <c r="E37" s="14">
        <v>35</v>
      </c>
      <c r="F37" s="14">
        <v>51</v>
      </c>
      <c r="G37" s="14">
        <f aca="true" t="shared" si="1" ref="G37:G61">(D37*60+E37)</f>
        <v>1595</v>
      </c>
      <c r="H37" s="14"/>
      <c r="I37" s="14">
        <v>1</v>
      </c>
      <c r="J37" s="14"/>
    </row>
    <row r="38" spans="2:10" ht="12.75">
      <c r="B38" s="14" t="s">
        <v>281</v>
      </c>
      <c r="C38" s="14" t="s">
        <v>4</v>
      </c>
      <c r="D38" s="14">
        <v>25</v>
      </c>
      <c r="E38" s="14">
        <v>9</v>
      </c>
      <c r="F38" s="14">
        <v>46</v>
      </c>
      <c r="G38" s="14">
        <f>(D38*60+E38)</f>
        <v>1509</v>
      </c>
      <c r="H38" s="14"/>
      <c r="I38" s="14">
        <v>2</v>
      </c>
      <c r="J38" s="14"/>
    </row>
    <row r="39" spans="2:10" ht="12.75">
      <c r="B39" s="14" t="s">
        <v>446</v>
      </c>
      <c r="C39" s="14" t="s">
        <v>58</v>
      </c>
      <c r="D39" s="14">
        <v>26</v>
      </c>
      <c r="E39" s="14">
        <v>31</v>
      </c>
      <c r="F39" s="14">
        <v>46</v>
      </c>
      <c r="G39" s="14">
        <f>(D39*60+E39)</f>
        <v>1591</v>
      </c>
      <c r="H39" s="14"/>
      <c r="I39" s="14">
        <v>3</v>
      </c>
      <c r="J39" s="14"/>
    </row>
    <row r="40" spans="2:10" ht="12.75">
      <c r="B40" s="18" t="s">
        <v>413</v>
      </c>
      <c r="C40" s="14" t="s">
        <v>5</v>
      </c>
      <c r="D40" s="14">
        <v>27</v>
      </c>
      <c r="E40" s="14">
        <v>26</v>
      </c>
      <c r="F40" s="14">
        <v>46</v>
      </c>
      <c r="G40" s="14">
        <f>(D40*60+E40)</f>
        <v>1646</v>
      </c>
      <c r="H40" s="14"/>
      <c r="I40" s="14">
        <v>4</v>
      </c>
      <c r="J40" s="14"/>
    </row>
    <row r="41" spans="2:10" ht="12.75">
      <c r="B41" s="28" t="s">
        <v>459</v>
      </c>
      <c r="C41" s="14" t="s">
        <v>58</v>
      </c>
      <c r="D41" s="14">
        <v>21</v>
      </c>
      <c r="E41" s="14">
        <v>53</v>
      </c>
      <c r="F41" s="14">
        <v>45</v>
      </c>
      <c r="G41" s="14">
        <f t="shared" si="1"/>
        <v>1313</v>
      </c>
      <c r="H41" s="14"/>
      <c r="I41" s="14">
        <v>5</v>
      </c>
      <c r="J41" s="14"/>
    </row>
    <row r="42" spans="2:10" ht="12.75">
      <c r="B42" s="14" t="s">
        <v>204</v>
      </c>
      <c r="C42" s="14" t="s">
        <v>14</v>
      </c>
      <c r="D42" s="14">
        <v>24</v>
      </c>
      <c r="E42" s="14">
        <v>25</v>
      </c>
      <c r="F42" s="14">
        <v>43</v>
      </c>
      <c r="G42" s="14">
        <f t="shared" si="1"/>
        <v>1465</v>
      </c>
      <c r="H42" s="14"/>
      <c r="I42" s="14">
        <v>6</v>
      </c>
      <c r="J42" s="14"/>
    </row>
    <row r="43" spans="2:10" ht="12.75">
      <c r="B43" s="14" t="s">
        <v>267</v>
      </c>
      <c r="C43" s="14" t="s">
        <v>58</v>
      </c>
      <c r="D43" s="14">
        <v>21</v>
      </c>
      <c r="E43" s="14">
        <v>18</v>
      </c>
      <c r="F43" s="14">
        <v>38</v>
      </c>
      <c r="G43" s="14">
        <f t="shared" si="1"/>
        <v>1278</v>
      </c>
      <c r="H43" s="14"/>
      <c r="I43" s="14">
        <v>7</v>
      </c>
      <c r="J43" s="14"/>
    </row>
    <row r="44" spans="2:10" ht="12.75">
      <c r="B44" s="14" t="s">
        <v>346</v>
      </c>
      <c r="C44" s="14" t="s">
        <v>46</v>
      </c>
      <c r="D44" s="14">
        <v>24</v>
      </c>
      <c r="E44" s="14">
        <v>20</v>
      </c>
      <c r="F44" s="14">
        <v>38</v>
      </c>
      <c r="G44" s="14">
        <f t="shared" si="1"/>
        <v>1460</v>
      </c>
      <c r="H44" s="14"/>
      <c r="I44" s="14">
        <v>8</v>
      </c>
      <c r="J44" s="14"/>
    </row>
    <row r="45" spans="2:10" ht="12.75">
      <c r="B45" s="29" t="s">
        <v>357</v>
      </c>
      <c r="C45" s="14" t="s">
        <v>46</v>
      </c>
      <c r="D45" s="14">
        <v>21</v>
      </c>
      <c r="E45" s="14">
        <v>35</v>
      </c>
      <c r="F45" s="14">
        <v>35</v>
      </c>
      <c r="G45" s="14">
        <f>(D45*60+E45)</f>
        <v>1295</v>
      </c>
      <c r="H45" s="14"/>
      <c r="I45" s="14">
        <v>9</v>
      </c>
      <c r="J45" s="14"/>
    </row>
    <row r="46" spans="2:10" ht="12.75">
      <c r="B46" s="14" t="s">
        <v>290</v>
      </c>
      <c r="C46" s="14" t="s">
        <v>46</v>
      </c>
      <c r="D46" s="14">
        <v>25</v>
      </c>
      <c r="E46" s="14">
        <v>16</v>
      </c>
      <c r="F46" s="14">
        <v>35</v>
      </c>
      <c r="G46" s="14">
        <f>(D46*60+E46)</f>
        <v>1516</v>
      </c>
      <c r="H46" s="14"/>
      <c r="I46" s="14">
        <v>10</v>
      </c>
      <c r="J46" s="14"/>
    </row>
    <row r="47" spans="2:10" ht="12.75">
      <c r="B47" s="18" t="s">
        <v>249</v>
      </c>
      <c r="C47" s="14" t="s">
        <v>8</v>
      </c>
      <c r="D47" s="14">
        <v>27</v>
      </c>
      <c r="E47" s="14">
        <v>36</v>
      </c>
      <c r="F47" s="14">
        <v>33</v>
      </c>
      <c r="G47" s="14">
        <f t="shared" si="1"/>
        <v>1656</v>
      </c>
      <c r="H47" s="14"/>
      <c r="I47" s="14">
        <v>11</v>
      </c>
      <c r="J47" s="14"/>
    </row>
    <row r="48" spans="2:10" ht="12.75">
      <c r="B48" s="29" t="s">
        <v>206</v>
      </c>
      <c r="C48" s="14" t="s">
        <v>8</v>
      </c>
      <c r="D48" s="14">
        <v>25</v>
      </c>
      <c r="E48" s="14">
        <v>27</v>
      </c>
      <c r="F48" s="14">
        <v>31</v>
      </c>
      <c r="G48" s="14">
        <f t="shared" si="1"/>
        <v>1527</v>
      </c>
      <c r="H48" s="14"/>
      <c r="I48" s="14">
        <v>12</v>
      </c>
      <c r="J48" s="14"/>
    </row>
    <row r="49" spans="2:10" ht="12.75">
      <c r="B49" s="14" t="s">
        <v>359</v>
      </c>
      <c r="C49" s="14" t="s">
        <v>58</v>
      </c>
      <c r="D49" s="14">
        <v>24</v>
      </c>
      <c r="E49" s="14">
        <v>35</v>
      </c>
      <c r="F49" s="14">
        <v>30</v>
      </c>
      <c r="G49" s="14">
        <f t="shared" si="1"/>
        <v>1475</v>
      </c>
      <c r="H49" s="14"/>
      <c r="I49" s="14">
        <v>13</v>
      </c>
      <c r="J49" s="14"/>
    </row>
    <row r="50" spans="2:10" ht="12.75">
      <c r="B50" s="14" t="s">
        <v>356</v>
      </c>
      <c r="C50" s="14" t="s">
        <v>46</v>
      </c>
      <c r="D50" s="14">
        <v>33</v>
      </c>
      <c r="E50" s="14">
        <v>39</v>
      </c>
      <c r="F50" s="14">
        <v>29</v>
      </c>
      <c r="G50" s="14">
        <f t="shared" si="1"/>
        <v>2019</v>
      </c>
      <c r="H50" s="14"/>
      <c r="I50" s="14">
        <v>14</v>
      </c>
      <c r="J50" s="14"/>
    </row>
    <row r="51" spans="2:10" ht="12.75">
      <c r="B51" s="14" t="s">
        <v>448</v>
      </c>
      <c r="C51" s="14" t="s">
        <v>5</v>
      </c>
      <c r="D51" s="14">
        <v>21</v>
      </c>
      <c r="E51" s="14">
        <v>21</v>
      </c>
      <c r="F51" s="14">
        <v>27</v>
      </c>
      <c r="G51" s="14">
        <f t="shared" si="1"/>
        <v>1281</v>
      </c>
      <c r="H51" s="14"/>
      <c r="I51" s="14">
        <v>15</v>
      </c>
      <c r="J51" s="14"/>
    </row>
    <row r="52" spans="2:10" ht="12.75">
      <c r="B52" s="14" t="s">
        <v>275</v>
      </c>
      <c r="C52" s="14" t="s">
        <v>127</v>
      </c>
      <c r="D52" s="14">
        <v>18</v>
      </c>
      <c r="E52" s="14">
        <v>21</v>
      </c>
      <c r="F52" s="14">
        <v>24</v>
      </c>
      <c r="G52" s="14">
        <f t="shared" si="1"/>
        <v>1101</v>
      </c>
      <c r="H52" s="14"/>
      <c r="I52" s="14">
        <v>16</v>
      </c>
      <c r="J52" s="14"/>
    </row>
    <row r="53" spans="2:10" ht="12.75">
      <c r="B53" s="14" t="s">
        <v>271</v>
      </c>
      <c r="C53" s="14" t="s">
        <v>4</v>
      </c>
      <c r="D53" s="14">
        <v>24</v>
      </c>
      <c r="E53" s="14">
        <v>39</v>
      </c>
      <c r="F53" s="14">
        <v>23</v>
      </c>
      <c r="G53" s="14">
        <f>(D53*60+E53)</f>
        <v>1479</v>
      </c>
      <c r="H53" s="14"/>
      <c r="I53" s="14">
        <v>17</v>
      </c>
      <c r="J53" s="14"/>
    </row>
    <row r="54" spans="2:10" ht="12.75">
      <c r="B54" s="14" t="s">
        <v>362</v>
      </c>
      <c r="C54" s="14" t="s">
        <v>58</v>
      </c>
      <c r="D54" s="14">
        <v>25</v>
      </c>
      <c r="E54" s="14">
        <v>51</v>
      </c>
      <c r="F54" s="14">
        <v>23</v>
      </c>
      <c r="G54" s="14">
        <f>(D54*60+E54)</f>
        <v>1551</v>
      </c>
      <c r="H54" s="14"/>
      <c r="I54" s="14">
        <v>18</v>
      </c>
      <c r="J54" s="14"/>
    </row>
    <row r="55" spans="2:10" ht="12.75">
      <c r="B55" s="28" t="s">
        <v>316</v>
      </c>
      <c r="C55" s="14" t="s">
        <v>46</v>
      </c>
      <c r="D55" s="14">
        <v>27</v>
      </c>
      <c r="E55" s="14">
        <v>21</v>
      </c>
      <c r="F55" s="14">
        <v>22</v>
      </c>
      <c r="G55" s="14">
        <f t="shared" si="1"/>
        <v>1641</v>
      </c>
      <c r="H55" s="14"/>
      <c r="I55" s="14">
        <v>19</v>
      </c>
      <c r="J55" s="14"/>
    </row>
    <row r="56" spans="2:10" ht="12.75">
      <c r="B56" s="14" t="s">
        <v>426</v>
      </c>
      <c r="C56" s="14" t="s">
        <v>46</v>
      </c>
      <c r="D56" s="14">
        <v>25</v>
      </c>
      <c r="E56" s="14">
        <v>40</v>
      </c>
      <c r="F56" s="14">
        <v>21</v>
      </c>
      <c r="G56" s="14">
        <f t="shared" si="1"/>
        <v>1540</v>
      </c>
      <c r="H56" s="14"/>
      <c r="I56" s="14">
        <v>20</v>
      </c>
      <c r="J56" s="14"/>
    </row>
    <row r="57" spans="2:10" ht="12.75">
      <c r="B57" s="14" t="s">
        <v>286</v>
      </c>
      <c r="C57" s="14" t="s">
        <v>310</v>
      </c>
      <c r="D57" s="14">
        <v>16</v>
      </c>
      <c r="E57" s="14">
        <v>10</v>
      </c>
      <c r="F57" s="14">
        <v>17</v>
      </c>
      <c r="G57" s="14">
        <f t="shared" si="1"/>
        <v>970</v>
      </c>
      <c r="H57" s="14"/>
      <c r="I57" s="14">
        <v>21</v>
      </c>
      <c r="J57" s="14"/>
    </row>
    <row r="58" spans="2:10" ht="12.75">
      <c r="B58" s="14" t="s">
        <v>414</v>
      </c>
      <c r="C58" s="14" t="s">
        <v>5</v>
      </c>
      <c r="D58" s="14">
        <v>21</v>
      </c>
      <c r="E58" s="14">
        <v>16</v>
      </c>
      <c r="F58" s="14">
        <v>16</v>
      </c>
      <c r="G58" s="14">
        <f t="shared" si="1"/>
        <v>1276</v>
      </c>
      <c r="H58" s="14"/>
      <c r="I58" s="14">
        <v>22</v>
      </c>
      <c r="J58" s="14"/>
    </row>
    <row r="59" spans="2:10" ht="12.75">
      <c r="B59" s="29" t="s">
        <v>445</v>
      </c>
      <c r="C59" s="14" t="s">
        <v>4</v>
      </c>
      <c r="D59" s="14">
        <v>30</v>
      </c>
      <c r="E59" s="14">
        <v>54</v>
      </c>
      <c r="F59" s="14">
        <v>14</v>
      </c>
      <c r="G59" s="14">
        <f t="shared" si="1"/>
        <v>1854</v>
      </c>
      <c r="H59" s="14"/>
      <c r="I59" s="14">
        <v>23</v>
      </c>
      <c r="J59" s="14"/>
    </row>
    <row r="60" spans="2:10" ht="12.75">
      <c r="B60" s="14" t="s">
        <v>444</v>
      </c>
      <c r="C60" s="14" t="s">
        <v>61</v>
      </c>
      <c r="D60" s="14">
        <v>19</v>
      </c>
      <c r="E60" s="14">
        <v>45</v>
      </c>
      <c r="F60" s="14">
        <v>10</v>
      </c>
      <c r="G60" s="14">
        <f t="shared" si="1"/>
        <v>1185</v>
      </c>
      <c r="H60" s="14"/>
      <c r="I60" s="14">
        <v>24</v>
      </c>
      <c r="J60" s="14"/>
    </row>
    <row r="61" spans="2:10" ht="12.75">
      <c r="B61" s="14" t="s">
        <v>447</v>
      </c>
      <c r="C61" s="14" t="s">
        <v>46</v>
      </c>
      <c r="D61" s="14">
        <v>25</v>
      </c>
      <c r="E61" s="14">
        <v>32</v>
      </c>
      <c r="F61" s="14">
        <v>4</v>
      </c>
      <c r="G61" s="14">
        <f t="shared" si="1"/>
        <v>1532</v>
      </c>
      <c r="H61" s="14"/>
      <c r="I61" s="14">
        <v>25</v>
      </c>
      <c r="J61" s="14"/>
    </row>
    <row r="62" spans="2:10" ht="12.75">
      <c r="B62" s="14" t="s">
        <v>323</v>
      </c>
      <c r="C62" s="14" t="s">
        <v>310</v>
      </c>
      <c r="D62" s="14"/>
      <c r="E62" s="14"/>
      <c r="F62" s="14" t="s">
        <v>279</v>
      </c>
      <c r="G62" s="14"/>
      <c r="H62" s="14"/>
      <c r="I62" s="14"/>
      <c r="J62" s="14"/>
    </row>
    <row r="63" spans="2:10" ht="12.75">
      <c r="B63" s="18"/>
      <c r="C63" s="14"/>
      <c r="D63" s="14"/>
      <c r="E63" s="14"/>
      <c r="F63" s="14"/>
      <c r="G63" s="14"/>
      <c r="H63" s="14"/>
      <c r="I63" s="14"/>
      <c r="J63" s="14"/>
    </row>
    <row r="64" spans="2:10" ht="12.75">
      <c r="B64" s="14"/>
      <c r="C64" s="14"/>
      <c r="D64" s="14"/>
      <c r="E64" s="14"/>
      <c r="F64" s="14"/>
      <c r="G64" s="14"/>
      <c r="H64" s="14"/>
      <c r="I64" s="14"/>
      <c r="J64" s="14"/>
    </row>
    <row r="65" spans="2:10" ht="12.75">
      <c r="B65" s="14"/>
      <c r="C65" s="14"/>
      <c r="D65" s="14"/>
      <c r="E65" s="14"/>
      <c r="F65" s="14"/>
      <c r="G65" s="14"/>
      <c r="H65" s="14"/>
      <c r="I65" s="14"/>
      <c r="J65" s="14"/>
    </row>
    <row r="66" spans="2:10" ht="12.75">
      <c r="B66" s="14"/>
      <c r="C66" s="14"/>
      <c r="D66" s="14"/>
      <c r="E66" s="14"/>
      <c r="F66" s="14"/>
      <c r="G66" s="14"/>
      <c r="H66" s="14"/>
      <c r="I66" s="14"/>
      <c r="J66" s="14"/>
    </row>
    <row r="67" spans="2:10" ht="12.75">
      <c r="B67" s="14"/>
      <c r="C67" s="14"/>
      <c r="D67" s="14"/>
      <c r="E67" s="14"/>
      <c r="F67" s="14"/>
      <c r="G67" s="14"/>
      <c r="H67" s="14"/>
      <c r="I67" s="14"/>
      <c r="J67" s="14"/>
    </row>
    <row r="68" spans="2:10" ht="12.75">
      <c r="B68" s="29"/>
      <c r="C68" s="14"/>
      <c r="D68" s="14"/>
      <c r="E68" s="14"/>
      <c r="F68" s="14"/>
      <c r="G68" s="14"/>
      <c r="H68" s="14"/>
      <c r="I68" s="14"/>
      <c r="J68" s="14"/>
    </row>
    <row r="69" spans="2:10" ht="12.75">
      <c r="B69" s="14"/>
      <c r="C69" s="14"/>
      <c r="D69" s="14"/>
      <c r="E69" s="14"/>
      <c r="F69" s="14"/>
      <c r="G69" s="14"/>
      <c r="H69" s="14"/>
      <c r="I69" s="14"/>
      <c r="J69" s="14"/>
    </row>
    <row r="70" spans="2:10" ht="12.75">
      <c r="B70" s="18"/>
      <c r="C70" s="14"/>
      <c r="D70" s="14"/>
      <c r="E70" s="14"/>
      <c r="F70" s="14"/>
      <c r="G70" s="14"/>
      <c r="H70" s="14"/>
      <c r="I70" s="14"/>
      <c r="J70" s="14"/>
    </row>
    <row r="72" spans="2:10" ht="12.75">
      <c r="B72" s="9" t="s">
        <v>20</v>
      </c>
      <c r="C72" s="9" t="s">
        <v>17</v>
      </c>
      <c r="D72" s="9" t="s">
        <v>18</v>
      </c>
      <c r="E72" s="9" t="s">
        <v>19</v>
      </c>
      <c r="F72" s="10" t="s">
        <v>422</v>
      </c>
      <c r="G72" s="11" t="s">
        <v>21</v>
      </c>
      <c r="H72" s="11" t="s">
        <v>41</v>
      </c>
      <c r="I72" s="12" t="s">
        <v>28</v>
      </c>
      <c r="J72" s="9" t="s">
        <v>22</v>
      </c>
    </row>
    <row r="73" spans="2:10" ht="12.75">
      <c r="B73" s="9" t="s">
        <v>2</v>
      </c>
      <c r="C73" s="14"/>
      <c r="D73" s="14"/>
      <c r="E73" s="14"/>
      <c r="F73" s="14"/>
      <c r="G73" s="14"/>
      <c r="H73" s="14"/>
      <c r="I73" s="14"/>
      <c r="J73" s="14"/>
    </row>
    <row r="74" spans="2:10" ht="12.75">
      <c r="B74" s="14" t="s">
        <v>274</v>
      </c>
      <c r="C74" s="14" t="s">
        <v>5</v>
      </c>
      <c r="D74" s="14">
        <v>11</v>
      </c>
      <c r="E74" s="14">
        <v>48</v>
      </c>
      <c r="F74" s="14">
        <v>32</v>
      </c>
      <c r="G74" s="14">
        <f aca="true" t="shared" si="2" ref="G74:G87">(D74*60+E74)</f>
        <v>708</v>
      </c>
      <c r="H74" s="14"/>
      <c r="I74" s="14">
        <v>1</v>
      </c>
      <c r="J74" s="14"/>
    </row>
    <row r="75" spans="2:10" ht="12.75">
      <c r="B75" s="14" t="s">
        <v>190</v>
      </c>
      <c r="C75" s="14" t="s">
        <v>4</v>
      </c>
      <c r="D75" s="14">
        <v>18</v>
      </c>
      <c r="E75" s="14">
        <v>22</v>
      </c>
      <c r="F75" s="14">
        <v>30</v>
      </c>
      <c r="G75" s="14">
        <f t="shared" si="2"/>
        <v>1102</v>
      </c>
      <c r="H75" s="14"/>
      <c r="I75" s="14">
        <v>2</v>
      </c>
      <c r="J75" s="14"/>
    </row>
    <row r="76" spans="2:10" ht="12.75">
      <c r="B76" s="14" t="s">
        <v>411</v>
      </c>
      <c r="C76" s="14" t="s">
        <v>58</v>
      </c>
      <c r="D76" s="14">
        <v>20</v>
      </c>
      <c r="E76" s="14">
        <v>37</v>
      </c>
      <c r="F76" s="14">
        <v>29</v>
      </c>
      <c r="G76" s="14">
        <f t="shared" si="2"/>
        <v>1237</v>
      </c>
      <c r="H76" s="14"/>
      <c r="I76" s="14">
        <v>3</v>
      </c>
      <c r="J76" s="14"/>
    </row>
    <row r="77" spans="2:9" ht="12.75">
      <c r="B77" s="18" t="s">
        <v>367</v>
      </c>
      <c r="C77" s="14" t="s">
        <v>8</v>
      </c>
      <c r="D77" s="14">
        <v>18</v>
      </c>
      <c r="E77" s="14">
        <v>59</v>
      </c>
      <c r="F77" s="14">
        <v>26</v>
      </c>
      <c r="G77" s="14">
        <f>(D77*60+E77)</f>
        <v>1139</v>
      </c>
      <c r="H77" s="14"/>
      <c r="I77" s="14">
        <v>4</v>
      </c>
    </row>
    <row r="78" spans="2:10" ht="12.75">
      <c r="B78" s="14" t="s">
        <v>194</v>
      </c>
      <c r="C78" s="14" t="s">
        <v>5</v>
      </c>
      <c r="D78" s="14">
        <v>19</v>
      </c>
      <c r="E78" s="14">
        <v>5</v>
      </c>
      <c r="F78" s="14">
        <v>26</v>
      </c>
      <c r="G78" s="14">
        <f>(D78*60+E78)</f>
        <v>1145</v>
      </c>
      <c r="H78" s="14"/>
      <c r="I78" s="14">
        <v>5</v>
      </c>
      <c r="J78" s="14"/>
    </row>
    <row r="79" spans="2:10" ht="12.75">
      <c r="B79" s="29" t="s">
        <v>428</v>
      </c>
      <c r="C79" s="14" t="s">
        <v>61</v>
      </c>
      <c r="D79" s="14">
        <v>26</v>
      </c>
      <c r="E79" s="14">
        <v>40</v>
      </c>
      <c r="F79" s="14">
        <v>26</v>
      </c>
      <c r="G79" s="14">
        <f>(D79*60+E79)</f>
        <v>1600</v>
      </c>
      <c r="H79" s="14"/>
      <c r="I79" s="14">
        <v>6</v>
      </c>
      <c r="J79" s="14"/>
    </row>
    <row r="80" spans="2:10" ht="12.75">
      <c r="B80" s="14" t="s">
        <v>296</v>
      </c>
      <c r="C80" s="14" t="s">
        <v>4</v>
      </c>
      <c r="D80" s="14">
        <v>17</v>
      </c>
      <c r="E80" s="14">
        <v>48</v>
      </c>
      <c r="F80" s="14">
        <v>21</v>
      </c>
      <c r="G80" s="14">
        <f t="shared" si="2"/>
        <v>1068</v>
      </c>
      <c r="H80" s="14"/>
      <c r="I80" s="14">
        <v>7</v>
      </c>
      <c r="J80" s="14"/>
    </row>
    <row r="81" spans="2:10" ht="12.75">
      <c r="B81" s="14" t="s">
        <v>293</v>
      </c>
      <c r="C81" s="14" t="s">
        <v>58</v>
      </c>
      <c r="D81" s="14">
        <v>18</v>
      </c>
      <c r="E81" s="14">
        <v>3</v>
      </c>
      <c r="F81" s="14">
        <v>21</v>
      </c>
      <c r="G81" s="14">
        <f t="shared" si="2"/>
        <v>1083</v>
      </c>
      <c r="H81" s="14"/>
      <c r="I81" s="14">
        <v>8</v>
      </c>
      <c r="J81" s="14"/>
    </row>
    <row r="82" spans="2:10" ht="12.75">
      <c r="B82" s="14" t="s">
        <v>208</v>
      </c>
      <c r="C82" s="14" t="s">
        <v>46</v>
      </c>
      <c r="D82" s="14">
        <v>10</v>
      </c>
      <c r="E82" s="14">
        <v>35</v>
      </c>
      <c r="F82" s="14">
        <v>19</v>
      </c>
      <c r="G82" s="14">
        <f>(D82*60+E82)</f>
        <v>635</v>
      </c>
      <c r="H82" s="14"/>
      <c r="I82" s="14">
        <v>9</v>
      </c>
      <c r="J82" s="14"/>
    </row>
    <row r="83" spans="2:10" ht="12.75">
      <c r="B83" s="14" t="s">
        <v>207</v>
      </c>
      <c r="C83" s="14" t="s">
        <v>46</v>
      </c>
      <c r="D83" s="14">
        <v>13</v>
      </c>
      <c r="E83" s="14">
        <v>16</v>
      </c>
      <c r="F83" s="14">
        <v>19</v>
      </c>
      <c r="G83" s="14">
        <f>(D83*60+E83)</f>
        <v>796</v>
      </c>
      <c r="H83" s="14"/>
      <c r="I83" s="14">
        <v>10</v>
      </c>
      <c r="J83" s="14"/>
    </row>
    <row r="84" spans="2:10" ht="12.75">
      <c r="B84" s="29" t="s">
        <v>427</v>
      </c>
      <c r="C84" s="14" t="s">
        <v>61</v>
      </c>
      <c r="D84" s="14">
        <v>20</v>
      </c>
      <c r="E84" s="14">
        <v>33</v>
      </c>
      <c r="F84" s="14">
        <v>16</v>
      </c>
      <c r="G84" s="14">
        <f t="shared" si="2"/>
        <v>1233</v>
      </c>
      <c r="H84" s="14"/>
      <c r="I84" s="14">
        <v>11</v>
      </c>
      <c r="J84" s="14"/>
    </row>
    <row r="85" spans="2:10" ht="12.75">
      <c r="B85" s="14" t="s">
        <v>308</v>
      </c>
      <c r="C85" s="14" t="s">
        <v>14</v>
      </c>
      <c r="D85" s="14">
        <v>23</v>
      </c>
      <c r="E85" s="14">
        <v>17</v>
      </c>
      <c r="F85" s="14">
        <v>12</v>
      </c>
      <c r="G85" s="14">
        <f t="shared" si="2"/>
        <v>1397</v>
      </c>
      <c r="H85" s="14"/>
      <c r="I85" s="14">
        <v>12</v>
      </c>
      <c r="J85" s="14"/>
    </row>
    <row r="86" spans="2:10" ht="12.75">
      <c r="B86" s="14" t="s">
        <v>363</v>
      </c>
      <c r="C86" s="14" t="s">
        <v>61</v>
      </c>
      <c r="D86" s="14">
        <v>21</v>
      </c>
      <c r="E86" s="14">
        <v>45</v>
      </c>
      <c r="F86" s="14">
        <v>8</v>
      </c>
      <c r="G86" s="14">
        <f t="shared" si="2"/>
        <v>1305</v>
      </c>
      <c r="H86" s="14"/>
      <c r="I86" s="14">
        <v>13</v>
      </c>
      <c r="J86" s="14"/>
    </row>
    <row r="87" spans="2:10" ht="12.75">
      <c r="B87" s="14" t="s">
        <v>220</v>
      </c>
      <c r="C87" s="14" t="s">
        <v>4</v>
      </c>
      <c r="D87" s="14">
        <v>14</v>
      </c>
      <c r="E87" s="14">
        <v>9</v>
      </c>
      <c r="F87" s="14">
        <v>0</v>
      </c>
      <c r="G87" s="14">
        <f t="shared" si="2"/>
        <v>849</v>
      </c>
      <c r="H87" s="14"/>
      <c r="I87" s="14">
        <v>14</v>
      </c>
      <c r="J87" s="14"/>
    </row>
    <row r="88" spans="2:10" ht="12.75">
      <c r="B88" s="28"/>
      <c r="C88" s="14"/>
      <c r="D88" s="14"/>
      <c r="E88" s="14"/>
      <c r="F88" s="14"/>
      <c r="G88" s="14"/>
      <c r="H88" s="14"/>
      <c r="I88" s="14"/>
      <c r="J88" s="14"/>
    </row>
    <row r="89" spans="2:10" ht="12.75">
      <c r="B89" s="14"/>
      <c r="C89" s="14"/>
      <c r="D89" s="14"/>
      <c r="E89" s="14"/>
      <c r="F89" s="14"/>
      <c r="G89" s="14"/>
      <c r="H89" s="14"/>
      <c r="I89" s="14"/>
      <c r="J89" s="14"/>
    </row>
    <row r="90" spans="2:10" ht="12.75">
      <c r="B90" s="9" t="s">
        <v>20</v>
      </c>
      <c r="C90" s="9" t="s">
        <v>17</v>
      </c>
      <c r="D90" s="9" t="s">
        <v>18</v>
      </c>
      <c r="E90" s="9" t="s">
        <v>19</v>
      </c>
      <c r="F90" s="10" t="s">
        <v>422</v>
      </c>
      <c r="G90" s="11" t="s">
        <v>21</v>
      </c>
      <c r="H90" s="11" t="s">
        <v>41</v>
      </c>
      <c r="I90" s="12" t="s">
        <v>28</v>
      </c>
      <c r="J90" s="9" t="s">
        <v>22</v>
      </c>
    </row>
    <row r="91" spans="2:10" ht="12.75">
      <c r="B91" s="9" t="s">
        <v>11</v>
      </c>
      <c r="C91" s="14"/>
      <c r="D91" s="14"/>
      <c r="E91" s="14"/>
      <c r="F91" s="14"/>
      <c r="G91" s="14"/>
      <c r="H91" s="14"/>
      <c r="I91" s="14"/>
      <c r="J91" s="14"/>
    </row>
    <row r="92" spans="2:10" ht="12.75">
      <c r="B92" s="18" t="s">
        <v>212</v>
      </c>
      <c r="C92" s="14" t="s">
        <v>5</v>
      </c>
      <c r="D92" s="14">
        <v>15</v>
      </c>
      <c r="E92" s="14">
        <v>50</v>
      </c>
      <c r="F92" s="14">
        <v>33</v>
      </c>
      <c r="G92" s="14"/>
      <c r="H92" s="14"/>
      <c r="I92" s="14">
        <v>1</v>
      </c>
      <c r="J92" s="14"/>
    </row>
    <row r="93" spans="2:10" ht="12.75">
      <c r="B93" s="18" t="s">
        <v>189</v>
      </c>
      <c r="C93" s="14" t="s">
        <v>4</v>
      </c>
      <c r="D93" s="14">
        <v>15</v>
      </c>
      <c r="E93" s="14">
        <v>54</v>
      </c>
      <c r="F93" s="14">
        <v>27</v>
      </c>
      <c r="G93" s="14"/>
      <c r="H93" s="14"/>
      <c r="I93" s="14">
        <v>2</v>
      </c>
      <c r="J93" s="14"/>
    </row>
    <row r="94" spans="2:10" ht="12.75">
      <c r="B94" s="14" t="s">
        <v>81</v>
      </c>
      <c r="C94" s="14" t="s">
        <v>14</v>
      </c>
      <c r="D94" s="14"/>
      <c r="E94" s="14"/>
      <c r="F94" s="14" t="s">
        <v>279</v>
      </c>
      <c r="G94" s="14"/>
      <c r="H94" s="14"/>
      <c r="I94" s="14"/>
      <c r="J94" s="14"/>
    </row>
    <row r="95" spans="2:10" ht="12.75">
      <c r="B95" s="14"/>
      <c r="C95" s="14"/>
      <c r="D95" s="14"/>
      <c r="E95" s="14"/>
      <c r="F95" s="14"/>
      <c r="G95" s="14"/>
      <c r="H95" s="14"/>
      <c r="I95" s="14"/>
      <c r="J95" s="14"/>
    </row>
    <row r="96" spans="2:10" ht="12.75">
      <c r="B96" s="18"/>
      <c r="C96" s="14"/>
      <c r="D96" s="14"/>
      <c r="E96" s="14"/>
      <c r="F96" s="14"/>
      <c r="G96" s="14"/>
      <c r="H96" s="14"/>
      <c r="I96" s="14"/>
      <c r="J96" s="14"/>
    </row>
    <row r="97" spans="2:10" ht="12.75">
      <c r="B97" s="18"/>
      <c r="C97" s="14"/>
      <c r="D97" s="14"/>
      <c r="E97" s="14"/>
      <c r="F97" s="14"/>
      <c r="G97" s="14"/>
      <c r="H97" s="14"/>
      <c r="I97" s="14"/>
      <c r="J97" s="14"/>
    </row>
    <row r="98" spans="2:10" ht="12.75">
      <c r="B98" s="14"/>
      <c r="C98" s="14"/>
      <c r="D98" s="14"/>
      <c r="E98" s="14"/>
      <c r="F98" s="14"/>
      <c r="G98" s="14"/>
      <c r="H98" s="14"/>
      <c r="I98" s="14"/>
      <c r="J98" s="14"/>
    </row>
    <row r="99" spans="2:10" ht="12.75">
      <c r="B99" s="18"/>
      <c r="C99" s="14"/>
      <c r="D99" s="14"/>
      <c r="E99" s="14"/>
      <c r="F99" s="14"/>
      <c r="G99" s="14"/>
      <c r="H99" s="14"/>
      <c r="I99" s="14"/>
      <c r="J99" s="14"/>
    </row>
    <row r="100" spans="2:10" ht="12.75">
      <c r="B100" s="18"/>
      <c r="C100" s="14"/>
      <c r="D100" s="14"/>
      <c r="E100" s="14"/>
      <c r="F100" s="14"/>
      <c r="G100" s="14"/>
      <c r="H100" s="14"/>
      <c r="I100" s="14"/>
      <c r="J100" s="14"/>
    </row>
    <row r="101" spans="2:10" ht="12.75">
      <c r="B101" s="18"/>
      <c r="C101" s="14"/>
      <c r="D101" s="14"/>
      <c r="E101" s="14"/>
      <c r="F101" s="14"/>
      <c r="G101" s="14"/>
      <c r="H101" s="14"/>
      <c r="I101" s="14"/>
      <c r="J101" s="14"/>
    </row>
    <row r="102" spans="2:10" ht="12.75">
      <c r="B102" s="14"/>
      <c r="C102" s="14"/>
      <c r="D102" s="14"/>
      <c r="E102" s="14"/>
      <c r="F102" s="14"/>
      <c r="G102" s="14"/>
      <c r="H102" s="14"/>
      <c r="I102" s="14"/>
      <c r="J102" s="14"/>
    </row>
    <row r="103" spans="2:10" ht="12.75">
      <c r="B103" s="14"/>
      <c r="C103" s="14"/>
      <c r="D103" s="14"/>
      <c r="E103" s="14"/>
      <c r="F103" s="14"/>
      <c r="G103" s="14"/>
      <c r="H103" s="14"/>
      <c r="I103" s="14"/>
      <c r="J103" s="14"/>
    </row>
    <row r="104" spans="2:10" ht="12.75">
      <c r="B104" s="28"/>
      <c r="C104" s="14"/>
      <c r="D104" s="14"/>
      <c r="E104" s="14"/>
      <c r="F104" s="14"/>
      <c r="G104" s="14"/>
      <c r="H104" s="14"/>
      <c r="I104" s="14"/>
      <c r="J104" s="14"/>
    </row>
    <row r="105" spans="2:10" ht="12.75">
      <c r="B105" s="18"/>
      <c r="C105" s="14"/>
      <c r="D105" s="14"/>
      <c r="E105" s="14"/>
      <c r="F105" s="14"/>
      <c r="G105" s="14"/>
      <c r="H105" s="14"/>
      <c r="I105" s="14"/>
      <c r="J105" s="14"/>
    </row>
    <row r="106" spans="2:10" ht="12.75">
      <c r="B106" s="18"/>
      <c r="C106" s="14"/>
      <c r="D106" s="14"/>
      <c r="E106" s="14"/>
      <c r="F106" s="14"/>
      <c r="G106" s="14"/>
      <c r="H106" s="14"/>
      <c r="I106" s="14"/>
      <c r="J106" s="14"/>
    </row>
    <row r="107" spans="2:10" ht="12.75"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2:10" ht="12.75">
      <c r="B108" s="28"/>
      <c r="C108" s="14"/>
      <c r="D108" s="14"/>
      <c r="E108" s="14"/>
      <c r="F108" s="14"/>
      <c r="G108" s="14"/>
      <c r="H108" s="14"/>
      <c r="I108" s="14"/>
      <c r="J108" s="14"/>
    </row>
    <row r="109" spans="2:10" ht="12.75"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2:10" ht="12.75">
      <c r="B110" s="9" t="s">
        <v>20</v>
      </c>
      <c r="C110" s="9" t="s">
        <v>17</v>
      </c>
      <c r="D110" s="9" t="s">
        <v>18</v>
      </c>
      <c r="E110" s="9" t="s">
        <v>19</v>
      </c>
      <c r="F110" s="10" t="s">
        <v>422</v>
      </c>
      <c r="G110" s="11" t="s">
        <v>21</v>
      </c>
      <c r="H110" s="11" t="s">
        <v>41</v>
      </c>
      <c r="I110" s="12" t="s">
        <v>28</v>
      </c>
      <c r="J110" s="9" t="s">
        <v>22</v>
      </c>
    </row>
    <row r="111" spans="2:10" ht="12.75">
      <c r="B111" s="9" t="s">
        <v>32</v>
      </c>
      <c r="C111" s="14"/>
      <c r="D111" s="14"/>
      <c r="E111" s="14"/>
      <c r="F111" s="14"/>
      <c r="G111" s="14"/>
      <c r="H111" s="14"/>
      <c r="I111" s="14"/>
      <c r="J111" s="14"/>
    </row>
    <row r="112" spans="2:10" ht="12.75">
      <c r="B112" s="14" t="s">
        <v>56</v>
      </c>
      <c r="C112" s="14" t="s">
        <v>29</v>
      </c>
      <c r="D112" s="14">
        <v>30</v>
      </c>
      <c r="E112" s="14">
        <v>37</v>
      </c>
      <c r="F112" s="14">
        <v>29</v>
      </c>
      <c r="G112" s="14"/>
      <c r="H112" s="14"/>
      <c r="I112" s="14">
        <v>1</v>
      </c>
      <c r="J112" s="14"/>
    </row>
    <row r="113" spans="2:10" ht="12.75">
      <c r="B113" s="14"/>
      <c r="C113" s="14"/>
      <c r="D113" s="14"/>
      <c r="E113" s="14"/>
      <c r="F113" s="14"/>
      <c r="G113" s="14"/>
      <c r="H113" s="14"/>
      <c r="I113" s="14"/>
      <c r="J113" s="14"/>
    </row>
    <row r="114" spans="2:10" ht="12.75">
      <c r="B114" s="9" t="s">
        <v>20</v>
      </c>
      <c r="C114" s="9" t="s">
        <v>17</v>
      </c>
      <c r="D114" s="9" t="s">
        <v>18</v>
      </c>
      <c r="E114" s="9" t="s">
        <v>19</v>
      </c>
      <c r="F114" s="10" t="s">
        <v>422</v>
      </c>
      <c r="G114" s="11" t="s">
        <v>21</v>
      </c>
      <c r="H114" s="11" t="s">
        <v>41</v>
      </c>
      <c r="I114" s="12" t="s">
        <v>28</v>
      </c>
      <c r="J114" s="9" t="s">
        <v>22</v>
      </c>
    </row>
    <row r="115" spans="2:10" ht="12.75">
      <c r="B115" s="9" t="s">
        <v>10</v>
      </c>
      <c r="C115" s="14"/>
      <c r="D115" s="14"/>
      <c r="E115" s="14"/>
      <c r="F115" s="14"/>
      <c r="G115" s="14"/>
      <c r="H115" s="14"/>
      <c r="I115" s="14"/>
      <c r="J115" s="14"/>
    </row>
    <row r="116" spans="2:10" ht="12.75">
      <c r="B116" s="18" t="s">
        <v>405</v>
      </c>
      <c r="C116" s="14" t="s">
        <v>5</v>
      </c>
      <c r="D116" s="14">
        <v>27</v>
      </c>
      <c r="E116" s="14">
        <v>5</v>
      </c>
      <c r="F116" s="14">
        <v>53</v>
      </c>
      <c r="G116" s="14">
        <f aca="true" t="shared" si="3" ref="G116:G140">(D116*60+E116)</f>
        <v>1625</v>
      </c>
      <c r="H116" s="14"/>
      <c r="I116" s="14">
        <v>1</v>
      </c>
      <c r="J116" s="14"/>
    </row>
    <row r="117" spans="2:10" ht="12.75">
      <c r="B117" s="29" t="s">
        <v>437</v>
      </c>
      <c r="C117" s="14" t="s">
        <v>5</v>
      </c>
      <c r="D117" s="14">
        <v>27</v>
      </c>
      <c r="E117" s="14">
        <v>5</v>
      </c>
      <c r="F117" s="14">
        <v>53</v>
      </c>
      <c r="G117" s="14">
        <f>(D117*60+E117)</f>
        <v>1625</v>
      </c>
      <c r="H117" s="14"/>
      <c r="I117" s="14">
        <v>1</v>
      </c>
      <c r="J117" s="14"/>
    </row>
    <row r="118" spans="2:10" ht="12.75">
      <c r="B118" s="29" t="s">
        <v>438</v>
      </c>
      <c r="C118" s="14" t="s">
        <v>5</v>
      </c>
      <c r="D118" s="14">
        <v>27</v>
      </c>
      <c r="E118" s="14">
        <v>5</v>
      </c>
      <c r="F118" s="14">
        <v>53</v>
      </c>
      <c r="G118" s="14">
        <f>(D118*60+E118)</f>
        <v>1625</v>
      </c>
      <c r="H118" s="14"/>
      <c r="I118" s="14">
        <v>1</v>
      </c>
      <c r="J118" s="14"/>
    </row>
    <row r="119" spans="2:10" ht="12.75">
      <c r="B119" s="14" t="s">
        <v>349</v>
      </c>
      <c r="C119" s="14" t="s">
        <v>110</v>
      </c>
      <c r="D119" s="14">
        <v>32</v>
      </c>
      <c r="E119" s="14">
        <v>14</v>
      </c>
      <c r="F119" s="14">
        <v>53</v>
      </c>
      <c r="G119" s="14">
        <f>(D119*60+E119)</f>
        <v>1934</v>
      </c>
      <c r="H119" s="14"/>
      <c r="I119" s="14">
        <v>2</v>
      </c>
      <c r="J119" s="14"/>
    </row>
    <row r="120" spans="2:10" ht="12.75">
      <c r="B120" s="29" t="s">
        <v>403</v>
      </c>
      <c r="C120" s="14" t="s">
        <v>110</v>
      </c>
      <c r="D120" s="14">
        <v>32</v>
      </c>
      <c r="E120" s="14">
        <v>14</v>
      </c>
      <c r="F120" s="14">
        <v>53</v>
      </c>
      <c r="G120" s="14">
        <f>(D120*60+E120)</f>
        <v>1934</v>
      </c>
      <c r="H120" s="14"/>
      <c r="I120" s="14">
        <v>2</v>
      </c>
      <c r="J120" s="14"/>
    </row>
    <row r="121" spans="2:10" ht="12.75">
      <c r="B121" s="23" t="s">
        <v>350</v>
      </c>
      <c r="C121" s="14" t="s">
        <v>110</v>
      </c>
      <c r="D121" s="14">
        <v>32</v>
      </c>
      <c r="E121" s="14">
        <v>14</v>
      </c>
      <c r="F121" s="14">
        <v>53</v>
      </c>
      <c r="G121" s="14">
        <f>(D121*60+E121)</f>
        <v>1934</v>
      </c>
      <c r="H121" s="14"/>
      <c r="I121" s="14">
        <v>2</v>
      </c>
      <c r="J121" s="14"/>
    </row>
    <row r="122" spans="2:10" ht="12.75">
      <c r="B122" s="14" t="s">
        <v>302</v>
      </c>
      <c r="C122" s="14" t="s">
        <v>4</v>
      </c>
      <c r="D122" s="14">
        <v>20</v>
      </c>
      <c r="E122" s="14">
        <v>49</v>
      </c>
      <c r="F122" s="14">
        <v>50</v>
      </c>
      <c r="G122" s="14">
        <f>(D122*60+E122)</f>
        <v>1249</v>
      </c>
      <c r="H122" s="14"/>
      <c r="I122" s="14">
        <v>3</v>
      </c>
      <c r="J122" s="14"/>
    </row>
    <row r="123" spans="2:10" ht="12.75">
      <c r="B123" s="29" t="s">
        <v>374</v>
      </c>
      <c r="C123" s="14" t="s">
        <v>4</v>
      </c>
      <c r="D123" s="14">
        <v>20</v>
      </c>
      <c r="E123" s="14">
        <v>49</v>
      </c>
      <c r="F123" s="14">
        <v>50</v>
      </c>
      <c r="G123" s="14">
        <f>(D123*60+E123)</f>
        <v>1249</v>
      </c>
      <c r="H123" s="14"/>
      <c r="I123" s="14">
        <v>3</v>
      </c>
      <c r="J123" s="14"/>
    </row>
    <row r="124" spans="2:10" ht="12.75">
      <c r="B124" s="29" t="s">
        <v>330</v>
      </c>
      <c r="C124" s="14" t="s">
        <v>4</v>
      </c>
      <c r="D124" s="14">
        <v>20</v>
      </c>
      <c r="E124" s="14">
        <v>49</v>
      </c>
      <c r="F124" s="14">
        <v>50</v>
      </c>
      <c r="G124" s="14">
        <f>(D124*60+E124)</f>
        <v>1249</v>
      </c>
      <c r="H124" s="14"/>
      <c r="I124" s="14">
        <v>3</v>
      </c>
      <c r="J124" s="14"/>
    </row>
    <row r="125" spans="2:10" ht="12.75">
      <c r="B125" s="14" t="s">
        <v>332</v>
      </c>
      <c r="C125" s="14" t="s">
        <v>310</v>
      </c>
      <c r="D125" s="14">
        <v>27</v>
      </c>
      <c r="E125" s="14">
        <v>48</v>
      </c>
      <c r="F125" s="14">
        <v>50</v>
      </c>
      <c r="G125" s="14">
        <f>(D125*60+E125)</f>
        <v>1668</v>
      </c>
      <c r="H125" s="14"/>
      <c r="I125" s="14">
        <v>4</v>
      </c>
      <c r="J125" s="14"/>
    </row>
    <row r="126" spans="2:10" ht="12.75">
      <c r="B126" s="14" t="s">
        <v>430</v>
      </c>
      <c r="C126" s="14" t="s">
        <v>310</v>
      </c>
      <c r="D126" s="14">
        <v>27</v>
      </c>
      <c r="E126" s="14">
        <v>48</v>
      </c>
      <c r="F126" s="14">
        <v>50</v>
      </c>
      <c r="G126" s="14">
        <f>(D126*60+E126)</f>
        <v>1668</v>
      </c>
      <c r="H126" s="14"/>
      <c r="I126" s="14">
        <v>4</v>
      </c>
      <c r="J126" s="14"/>
    </row>
    <row r="127" spans="2:10" ht="12.75">
      <c r="B127" s="29" t="s">
        <v>400</v>
      </c>
      <c r="C127" s="14" t="s">
        <v>8</v>
      </c>
      <c r="D127" s="14">
        <v>29</v>
      </c>
      <c r="E127" s="14">
        <v>25</v>
      </c>
      <c r="F127" s="14">
        <v>45</v>
      </c>
      <c r="G127" s="14">
        <f t="shared" si="3"/>
        <v>1765</v>
      </c>
      <c r="H127" s="14"/>
      <c r="I127" s="14">
        <v>5</v>
      </c>
      <c r="J127" s="14"/>
    </row>
    <row r="128" spans="2:10" ht="12.75">
      <c r="B128" s="29" t="s">
        <v>441</v>
      </c>
      <c r="C128" s="14" t="s">
        <v>8</v>
      </c>
      <c r="D128" s="14">
        <v>29</v>
      </c>
      <c r="E128" s="14">
        <v>25</v>
      </c>
      <c r="F128" s="14">
        <v>45</v>
      </c>
      <c r="G128" s="14">
        <f t="shared" si="3"/>
        <v>1765</v>
      </c>
      <c r="H128" s="14"/>
      <c r="I128" s="14">
        <v>5</v>
      </c>
      <c r="J128" s="14"/>
    </row>
    <row r="129" spans="2:10" ht="12.75">
      <c r="B129" s="23" t="s">
        <v>402</v>
      </c>
      <c r="C129" s="14" t="s">
        <v>8</v>
      </c>
      <c r="D129" s="14">
        <v>29</v>
      </c>
      <c r="E129" s="14">
        <v>25</v>
      </c>
      <c r="F129" s="14">
        <v>45</v>
      </c>
      <c r="G129" s="14">
        <f t="shared" si="3"/>
        <v>1765</v>
      </c>
      <c r="H129" s="14"/>
      <c r="I129" s="14">
        <v>5</v>
      </c>
      <c r="J129" s="14"/>
    </row>
    <row r="130" spans="2:10" ht="12.75">
      <c r="B130" s="14" t="s">
        <v>372</v>
      </c>
      <c r="C130" s="14" t="s">
        <v>4</v>
      </c>
      <c r="D130" s="14">
        <v>28</v>
      </c>
      <c r="E130" s="14">
        <v>36</v>
      </c>
      <c r="F130" s="14">
        <v>40</v>
      </c>
      <c r="G130" s="14">
        <f t="shared" si="3"/>
        <v>1716</v>
      </c>
      <c r="H130" s="14"/>
      <c r="I130" s="14">
        <v>6</v>
      </c>
      <c r="J130" s="14"/>
    </row>
    <row r="131" spans="2:10" ht="12.75">
      <c r="B131" s="14" t="s">
        <v>373</v>
      </c>
      <c r="C131" s="14" t="s">
        <v>4</v>
      </c>
      <c r="D131" s="14">
        <v>28</v>
      </c>
      <c r="E131" s="14">
        <v>36</v>
      </c>
      <c r="F131" s="14">
        <v>40</v>
      </c>
      <c r="G131" s="14">
        <f t="shared" si="3"/>
        <v>1716</v>
      </c>
      <c r="H131" s="14"/>
      <c r="I131" s="14">
        <v>6</v>
      </c>
      <c r="J131" s="14"/>
    </row>
    <row r="132" spans="2:10" ht="12.75">
      <c r="B132" s="14" t="s">
        <v>429</v>
      </c>
      <c r="C132" s="14" t="s">
        <v>4</v>
      </c>
      <c r="D132" s="14">
        <v>28</v>
      </c>
      <c r="E132" s="14">
        <v>36</v>
      </c>
      <c r="F132" s="14">
        <v>40</v>
      </c>
      <c r="G132" s="14">
        <f t="shared" si="3"/>
        <v>1716</v>
      </c>
      <c r="H132" s="14"/>
      <c r="I132" s="14">
        <v>6</v>
      </c>
      <c r="J132" s="14"/>
    </row>
    <row r="133" spans="2:10" ht="12.75">
      <c r="B133" s="14" t="s">
        <v>439</v>
      </c>
      <c r="C133" s="14" t="s">
        <v>14</v>
      </c>
      <c r="D133" s="14">
        <v>25</v>
      </c>
      <c r="E133" s="14">
        <v>32</v>
      </c>
      <c r="F133" s="14">
        <v>30</v>
      </c>
      <c r="G133" s="14">
        <f t="shared" si="3"/>
        <v>1532</v>
      </c>
      <c r="H133" s="14"/>
      <c r="I133" s="14">
        <v>7</v>
      </c>
      <c r="J133" s="14"/>
    </row>
    <row r="134" spans="2:10" ht="12.75">
      <c r="B134" s="14" t="s">
        <v>440</v>
      </c>
      <c r="C134" s="14" t="s">
        <v>14</v>
      </c>
      <c r="D134" s="14">
        <v>25</v>
      </c>
      <c r="E134" s="14">
        <v>32</v>
      </c>
      <c r="F134" s="14">
        <v>30</v>
      </c>
      <c r="G134" s="14">
        <f t="shared" si="3"/>
        <v>1532</v>
      </c>
      <c r="H134" s="14"/>
      <c r="I134" s="14">
        <v>7</v>
      </c>
      <c r="J134" s="14"/>
    </row>
    <row r="135" spans="2:10" ht="12.75">
      <c r="B135" s="29" t="s">
        <v>406</v>
      </c>
      <c r="C135" s="14" t="s">
        <v>14</v>
      </c>
      <c r="D135" s="14">
        <v>25</v>
      </c>
      <c r="E135" s="14">
        <v>32</v>
      </c>
      <c r="F135" s="14">
        <v>30</v>
      </c>
      <c r="G135" s="14">
        <f t="shared" si="3"/>
        <v>1532</v>
      </c>
      <c r="H135" s="14"/>
      <c r="I135" s="14">
        <v>7</v>
      </c>
      <c r="J135" s="14"/>
    </row>
    <row r="136" spans="2:10" ht="12.75">
      <c r="B136" s="23" t="s">
        <v>303</v>
      </c>
      <c r="C136" s="14" t="s">
        <v>58</v>
      </c>
      <c r="D136" s="14">
        <v>25</v>
      </c>
      <c r="E136" s="14">
        <v>31</v>
      </c>
      <c r="F136" s="14">
        <v>22</v>
      </c>
      <c r="G136" s="14">
        <f t="shared" si="3"/>
        <v>1531</v>
      </c>
      <c r="H136" s="14"/>
      <c r="I136" s="14">
        <v>8</v>
      </c>
      <c r="J136" s="14"/>
    </row>
    <row r="137" spans="2:10" ht="12.75">
      <c r="B137" s="14" t="s">
        <v>431</v>
      </c>
      <c r="C137" s="14" t="s">
        <v>58</v>
      </c>
      <c r="D137" s="14">
        <v>25</v>
      </c>
      <c r="E137" s="14">
        <v>31</v>
      </c>
      <c r="F137" s="14">
        <v>22</v>
      </c>
      <c r="G137" s="14">
        <f t="shared" si="3"/>
        <v>1531</v>
      </c>
      <c r="H137" s="14"/>
      <c r="I137" s="14">
        <v>8</v>
      </c>
      <c r="J137" s="14"/>
    </row>
    <row r="138" spans="2:10" ht="12.75">
      <c r="B138" s="14" t="s">
        <v>375</v>
      </c>
      <c r="C138" s="14" t="s">
        <v>8</v>
      </c>
      <c r="D138" s="14">
        <v>20</v>
      </c>
      <c r="E138" s="14">
        <v>28</v>
      </c>
      <c r="F138" s="14">
        <v>19</v>
      </c>
      <c r="G138" s="14">
        <f t="shared" si="3"/>
        <v>1228</v>
      </c>
      <c r="H138" s="14"/>
      <c r="I138" s="14">
        <v>9</v>
      </c>
      <c r="J138" s="14"/>
    </row>
    <row r="139" spans="2:10" ht="12.75">
      <c r="B139" s="29" t="s">
        <v>399</v>
      </c>
      <c r="C139" s="14" t="s">
        <v>8</v>
      </c>
      <c r="D139" s="14">
        <v>20</v>
      </c>
      <c r="E139" s="14">
        <v>28</v>
      </c>
      <c r="F139" s="14">
        <v>19</v>
      </c>
      <c r="G139" s="14">
        <f t="shared" si="3"/>
        <v>1228</v>
      </c>
      <c r="H139" s="14"/>
      <c r="I139" s="14">
        <v>9</v>
      </c>
      <c r="J139" s="14"/>
    </row>
    <row r="140" spans="2:10" ht="12.75">
      <c r="B140" s="14" t="s">
        <v>436</v>
      </c>
      <c r="C140" s="14" t="s">
        <v>8</v>
      </c>
      <c r="D140" s="14">
        <v>20</v>
      </c>
      <c r="E140" s="14">
        <v>28</v>
      </c>
      <c r="F140" s="14">
        <v>19</v>
      </c>
      <c r="G140" s="14">
        <f t="shared" si="3"/>
        <v>1228</v>
      </c>
      <c r="H140" s="14"/>
      <c r="I140" s="14">
        <v>9</v>
      </c>
      <c r="J140" s="14"/>
    </row>
    <row r="141" spans="2:10" ht="12.75">
      <c r="B141" s="14"/>
      <c r="C141" s="14"/>
      <c r="D141" s="14"/>
      <c r="E141" s="14"/>
      <c r="F141" s="14"/>
      <c r="G141" s="14"/>
      <c r="H141" s="14"/>
      <c r="I141" s="14"/>
      <c r="J141" s="14"/>
    </row>
    <row r="142" spans="2:10" ht="12.75">
      <c r="B142" s="23"/>
      <c r="C142" s="14"/>
      <c r="D142" s="14"/>
      <c r="E142" s="14"/>
      <c r="F142" s="14"/>
      <c r="G142" s="14"/>
      <c r="H142" s="14"/>
      <c r="I142" s="14"/>
      <c r="J142" s="14"/>
    </row>
    <row r="143" spans="2:10" ht="12.75">
      <c r="B143" s="14"/>
      <c r="C143" s="14"/>
      <c r="D143" s="14"/>
      <c r="E143" s="14"/>
      <c r="F143" s="14"/>
      <c r="G143" s="14"/>
      <c r="H143" s="14"/>
      <c r="I143" s="14"/>
      <c r="J143" s="14"/>
    </row>
    <row r="144" spans="11:19" ht="12.75">
      <c r="K144" s="17"/>
      <c r="L144" s="17"/>
      <c r="M144" s="17"/>
      <c r="N144" s="17"/>
      <c r="O144" s="17"/>
      <c r="P144" s="17"/>
      <c r="Q144" s="17"/>
      <c r="R144" s="17"/>
      <c r="S144" s="17"/>
    </row>
    <row r="145" spans="2:19" ht="12.75">
      <c r="B145" s="9" t="s">
        <v>20</v>
      </c>
      <c r="C145" s="9" t="s">
        <v>17</v>
      </c>
      <c r="D145" s="9" t="s">
        <v>18</v>
      </c>
      <c r="E145" s="9" t="s">
        <v>19</v>
      </c>
      <c r="F145" s="10" t="s">
        <v>422</v>
      </c>
      <c r="G145" s="11" t="s">
        <v>21</v>
      </c>
      <c r="H145" s="11" t="s">
        <v>41</v>
      </c>
      <c r="I145" s="12" t="s">
        <v>28</v>
      </c>
      <c r="J145" s="9" t="s">
        <v>22</v>
      </c>
      <c r="K145" s="17"/>
      <c r="L145" s="17"/>
      <c r="M145" s="17"/>
      <c r="N145" s="17"/>
      <c r="O145" s="17"/>
      <c r="P145" s="17"/>
      <c r="Q145" s="17"/>
      <c r="R145" s="17"/>
      <c r="S145" s="17"/>
    </row>
    <row r="146" spans="2:19" ht="12.75">
      <c r="B146" s="9" t="s">
        <v>9</v>
      </c>
      <c r="C146" s="14"/>
      <c r="D146" s="14"/>
      <c r="E146" s="14"/>
      <c r="F146" s="14"/>
      <c r="G146" s="14"/>
      <c r="H146" s="14"/>
      <c r="I146" s="14"/>
      <c r="J146" s="14"/>
      <c r="K146" s="17"/>
      <c r="L146" s="17"/>
      <c r="M146" s="17"/>
      <c r="N146" s="17"/>
      <c r="O146" s="17"/>
      <c r="P146" s="17"/>
      <c r="Q146" s="17"/>
      <c r="R146" s="17"/>
      <c r="S146" s="17"/>
    </row>
    <row r="147" spans="2:19" ht="12.75">
      <c r="B147" s="14" t="s">
        <v>240</v>
      </c>
      <c r="C147" s="14" t="s">
        <v>8</v>
      </c>
      <c r="D147" s="14">
        <v>29</v>
      </c>
      <c r="E147" s="14">
        <v>4</v>
      </c>
      <c r="F147" s="14">
        <v>58</v>
      </c>
      <c r="G147" s="14">
        <f aca="true" t="shared" si="4" ref="G147:G177">(D147*60+E147)</f>
        <v>1744</v>
      </c>
      <c r="H147" s="14"/>
      <c r="I147" s="14">
        <v>1</v>
      </c>
      <c r="M147" s="17"/>
      <c r="N147" s="17"/>
      <c r="O147" s="17"/>
      <c r="P147" s="17"/>
      <c r="Q147" s="17"/>
      <c r="R147" s="17"/>
      <c r="S147" s="17"/>
    </row>
    <row r="148" spans="2:19" ht="12.75">
      <c r="B148" s="18" t="s">
        <v>260</v>
      </c>
      <c r="C148" s="14" t="s">
        <v>4</v>
      </c>
      <c r="D148" s="14">
        <v>27</v>
      </c>
      <c r="E148" s="14">
        <v>53</v>
      </c>
      <c r="F148" s="14">
        <v>57</v>
      </c>
      <c r="G148" s="14">
        <f t="shared" si="4"/>
        <v>1673</v>
      </c>
      <c r="H148" s="14"/>
      <c r="I148" s="14">
        <v>2</v>
      </c>
      <c r="J148" s="14"/>
      <c r="K148" s="17"/>
      <c r="L148" s="17"/>
      <c r="M148" s="17"/>
      <c r="N148" s="17"/>
      <c r="O148" s="17"/>
      <c r="P148" s="17"/>
      <c r="Q148" s="17"/>
      <c r="R148" s="17"/>
      <c r="S148" s="17"/>
    </row>
    <row r="149" spans="2:19" ht="12.75">
      <c r="B149" s="14" t="s">
        <v>337</v>
      </c>
      <c r="C149" s="14" t="s">
        <v>14</v>
      </c>
      <c r="D149" s="14">
        <v>23</v>
      </c>
      <c r="E149" s="14">
        <v>48</v>
      </c>
      <c r="F149" s="14">
        <v>50</v>
      </c>
      <c r="G149" s="14">
        <f t="shared" si="4"/>
        <v>1428</v>
      </c>
      <c r="H149" s="14"/>
      <c r="I149" s="14">
        <v>3</v>
      </c>
      <c r="J149" s="14"/>
      <c r="K149" s="17"/>
      <c r="L149" s="17"/>
      <c r="M149" s="17"/>
      <c r="N149" s="17"/>
      <c r="O149" s="17"/>
      <c r="P149" s="17"/>
      <c r="Q149" s="17"/>
      <c r="R149" s="17"/>
      <c r="S149" s="17"/>
    </row>
    <row r="150" spans="2:19" ht="12.75">
      <c r="B150" s="14" t="s">
        <v>460</v>
      </c>
      <c r="C150" s="14" t="s">
        <v>8</v>
      </c>
      <c r="D150" s="14">
        <v>27</v>
      </c>
      <c r="E150" s="14">
        <v>27</v>
      </c>
      <c r="F150" s="14">
        <v>49</v>
      </c>
      <c r="G150" s="14">
        <f t="shared" si="4"/>
        <v>1647</v>
      </c>
      <c r="H150" s="14"/>
      <c r="I150" s="14">
        <v>4</v>
      </c>
      <c r="J150" s="14"/>
      <c r="K150" s="17"/>
      <c r="L150" s="17"/>
      <c r="M150" s="17"/>
      <c r="N150" s="17"/>
      <c r="O150" s="17"/>
      <c r="P150" s="17"/>
      <c r="Q150" s="17"/>
      <c r="R150" s="17"/>
      <c r="S150" s="17"/>
    </row>
    <row r="151" spans="2:19" ht="12.75">
      <c r="B151" s="14" t="s">
        <v>338</v>
      </c>
      <c r="C151" s="14" t="s">
        <v>14</v>
      </c>
      <c r="D151" s="14">
        <v>24</v>
      </c>
      <c r="E151" s="14">
        <v>27</v>
      </c>
      <c r="F151" s="14">
        <v>48</v>
      </c>
      <c r="G151" s="14">
        <f t="shared" si="4"/>
        <v>1467</v>
      </c>
      <c r="H151" s="14"/>
      <c r="I151" s="14">
        <v>5</v>
      </c>
      <c r="J151" s="14"/>
      <c r="K151" s="17"/>
      <c r="L151" s="17"/>
      <c r="M151" s="17"/>
      <c r="N151" s="17"/>
      <c r="O151" s="17"/>
      <c r="P151" s="17"/>
      <c r="Q151" s="17"/>
      <c r="R151" s="17"/>
      <c r="S151" s="17"/>
    </row>
    <row r="152" spans="2:19" ht="12.75">
      <c r="B152" s="28" t="s">
        <v>379</v>
      </c>
      <c r="C152" s="14" t="s">
        <v>5</v>
      </c>
      <c r="D152" s="14">
        <v>23</v>
      </c>
      <c r="E152" s="14">
        <v>25</v>
      </c>
      <c r="F152" s="14">
        <v>46</v>
      </c>
      <c r="G152" s="14">
        <f t="shared" si="4"/>
        <v>1405</v>
      </c>
      <c r="H152" s="14"/>
      <c r="I152" s="14">
        <v>6</v>
      </c>
      <c r="J152" s="14"/>
      <c r="K152" s="17"/>
      <c r="L152" s="17"/>
      <c r="M152" s="17"/>
      <c r="N152" s="17"/>
      <c r="O152" s="17"/>
      <c r="P152" s="17"/>
      <c r="Q152" s="17"/>
      <c r="R152" s="17"/>
      <c r="S152" s="17"/>
    </row>
    <row r="153" spans="2:10" ht="12.75">
      <c r="B153" s="14" t="s">
        <v>263</v>
      </c>
      <c r="C153" s="14" t="s">
        <v>110</v>
      </c>
      <c r="D153" s="14">
        <v>11</v>
      </c>
      <c r="E153" s="14">
        <v>32</v>
      </c>
      <c r="F153" s="14">
        <v>44</v>
      </c>
      <c r="G153" s="14">
        <f t="shared" si="4"/>
        <v>692</v>
      </c>
      <c r="H153" s="14"/>
      <c r="I153" s="14">
        <v>7</v>
      </c>
      <c r="J153" s="14"/>
    </row>
    <row r="154" spans="2:10" ht="12.75">
      <c r="B154" s="14" t="s">
        <v>377</v>
      </c>
      <c r="C154" s="14" t="s">
        <v>58</v>
      </c>
      <c r="D154" s="14">
        <v>24</v>
      </c>
      <c r="E154" s="14">
        <v>19</v>
      </c>
      <c r="F154" s="14">
        <v>39</v>
      </c>
      <c r="G154" s="14">
        <f t="shared" si="4"/>
        <v>1459</v>
      </c>
      <c r="H154" s="14"/>
      <c r="I154" s="14">
        <v>8</v>
      </c>
      <c r="J154" s="14"/>
    </row>
    <row r="155" spans="2:10" ht="12.75">
      <c r="B155" s="14" t="s">
        <v>311</v>
      </c>
      <c r="C155" s="14" t="s">
        <v>8</v>
      </c>
      <c r="D155" s="14">
        <v>10</v>
      </c>
      <c r="E155" s="14">
        <v>54</v>
      </c>
      <c r="F155" s="14">
        <v>38</v>
      </c>
      <c r="G155" s="14">
        <f>(D155*60+E155)</f>
        <v>654</v>
      </c>
      <c r="H155" s="14"/>
      <c r="I155" s="14">
        <v>9</v>
      </c>
      <c r="J155" s="14"/>
    </row>
    <row r="156" spans="2:10" ht="12.75">
      <c r="B156" s="14" t="s">
        <v>300</v>
      </c>
      <c r="C156" s="14" t="s">
        <v>46</v>
      </c>
      <c r="D156" s="14">
        <v>19</v>
      </c>
      <c r="E156" s="14">
        <v>4</v>
      </c>
      <c r="F156" s="14">
        <v>38</v>
      </c>
      <c r="G156" s="14">
        <f>(D156*60+E156)</f>
        <v>1144</v>
      </c>
      <c r="H156" s="14"/>
      <c r="I156" s="14">
        <v>10</v>
      </c>
      <c r="J156" s="14"/>
    </row>
    <row r="157" spans="2:10" ht="12.75">
      <c r="B157" s="29" t="s">
        <v>265</v>
      </c>
      <c r="C157" s="14" t="s">
        <v>8</v>
      </c>
      <c r="D157" s="14">
        <v>24</v>
      </c>
      <c r="E157" s="14">
        <v>56</v>
      </c>
      <c r="F157" s="14">
        <v>38</v>
      </c>
      <c r="G157" s="14">
        <f>(D157*60+E157)</f>
        <v>1496</v>
      </c>
      <c r="H157" s="14"/>
      <c r="I157" s="14">
        <v>11</v>
      </c>
      <c r="J157" s="14"/>
    </row>
    <row r="158" spans="2:10" ht="12.75">
      <c r="B158" s="14" t="s">
        <v>451</v>
      </c>
      <c r="C158" s="14" t="s">
        <v>58</v>
      </c>
      <c r="D158" s="14">
        <v>29</v>
      </c>
      <c r="E158" s="14">
        <v>53</v>
      </c>
      <c r="F158" s="14">
        <v>37</v>
      </c>
      <c r="G158" s="14">
        <f t="shared" si="4"/>
        <v>1793</v>
      </c>
      <c r="H158" s="14"/>
      <c r="I158" s="14">
        <v>12</v>
      </c>
      <c r="J158" s="14"/>
    </row>
    <row r="159" spans="2:10" ht="12.75">
      <c r="B159" s="29" t="s">
        <v>419</v>
      </c>
      <c r="C159" s="14" t="s">
        <v>5</v>
      </c>
      <c r="D159" s="14">
        <v>21</v>
      </c>
      <c r="E159" s="14">
        <v>35</v>
      </c>
      <c r="F159" s="14">
        <v>35</v>
      </c>
      <c r="G159" s="14">
        <f t="shared" si="4"/>
        <v>1295</v>
      </c>
      <c r="H159" s="14"/>
      <c r="I159" s="14">
        <v>13</v>
      </c>
      <c r="J159" s="14"/>
    </row>
    <row r="160" spans="2:10" ht="12.75">
      <c r="B160" s="14" t="s">
        <v>329</v>
      </c>
      <c r="C160" s="14" t="s">
        <v>46</v>
      </c>
      <c r="D160" s="14">
        <v>24</v>
      </c>
      <c r="E160" s="14">
        <v>23</v>
      </c>
      <c r="F160" s="14">
        <v>34</v>
      </c>
      <c r="G160" s="14">
        <f>(D160*60+E160)</f>
        <v>1463</v>
      </c>
      <c r="H160" s="14"/>
      <c r="I160" s="14">
        <v>14</v>
      </c>
      <c r="J160" s="14"/>
    </row>
    <row r="161" spans="2:10" ht="12.75">
      <c r="B161" s="14" t="s">
        <v>450</v>
      </c>
      <c r="C161" s="14" t="s">
        <v>58</v>
      </c>
      <c r="D161" s="14">
        <v>30</v>
      </c>
      <c r="E161" s="14">
        <v>59</v>
      </c>
      <c r="F161" s="14">
        <v>34</v>
      </c>
      <c r="G161" s="14">
        <f>(D161*60+E161)</f>
        <v>1859</v>
      </c>
      <c r="H161" s="14"/>
      <c r="I161" s="14">
        <v>15</v>
      </c>
      <c r="J161" s="14"/>
    </row>
    <row r="162" spans="2:10" ht="12.75">
      <c r="B162" s="18" t="s">
        <v>454</v>
      </c>
      <c r="C162" s="14" t="s">
        <v>61</v>
      </c>
      <c r="D162" s="14">
        <v>24</v>
      </c>
      <c r="E162" s="14">
        <v>11</v>
      </c>
      <c r="F162" s="14">
        <v>33</v>
      </c>
      <c r="G162" s="14">
        <f t="shared" si="4"/>
        <v>1451</v>
      </c>
      <c r="H162" s="14"/>
      <c r="I162" s="14">
        <v>16</v>
      </c>
      <c r="J162" s="14"/>
    </row>
    <row r="163" spans="2:9" ht="12.75">
      <c r="B163" s="14" t="s">
        <v>453</v>
      </c>
      <c r="C163" s="14" t="s">
        <v>61</v>
      </c>
      <c r="D163" s="14">
        <v>25</v>
      </c>
      <c r="E163" s="14">
        <v>2</v>
      </c>
      <c r="F163" s="14">
        <v>32</v>
      </c>
      <c r="G163" s="14">
        <f>(D163*60+E163)</f>
        <v>1502</v>
      </c>
      <c r="I163" s="14">
        <v>17</v>
      </c>
    </row>
    <row r="164" spans="2:10" ht="12.75">
      <c r="B164" s="18" t="s">
        <v>452</v>
      </c>
      <c r="C164" s="14" t="s">
        <v>61</v>
      </c>
      <c r="D164" s="14">
        <v>26</v>
      </c>
      <c r="E164" s="14">
        <v>3</v>
      </c>
      <c r="F164" s="14">
        <v>32</v>
      </c>
      <c r="G164" s="14">
        <f>(D164*60+E164)</f>
        <v>1563</v>
      </c>
      <c r="H164" s="14"/>
      <c r="I164" s="14">
        <v>18</v>
      </c>
      <c r="J164" s="14"/>
    </row>
    <row r="165" spans="2:10" ht="12.75">
      <c r="B165" s="14" t="s">
        <v>261</v>
      </c>
      <c r="C165" s="14" t="s">
        <v>127</v>
      </c>
      <c r="D165" s="14">
        <v>24</v>
      </c>
      <c r="E165" s="14">
        <v>6</v>
      </c>
      <c r="F165" s="14">
        <v>30</v>
      </c>
      <c r="G165" s="14">
        <f t="shared" si="4"/>
        <v>1446</v>
      </c>
      <c r="H165" s="14"/>
      <c r="I165" s="14">
        <v>19</v>
      </c>
      <c r="J165" s="14"/>
    </row>
    <row r="166" spans="2:10" ht="12.75">
      <c r="B166" s="14" t="s">
        <v>224</v>
      </c>
      <c r="C166" s="14" t="s">
        <v>58</v>
      </c>
      <c r="D166" s="14">
        <v>18</v>
      </c>
      <c r="E166" s="14">
        <v>46</v>
      </c>
      <c r="F166" s="14">
        <v>26</v>
      </c>
      <c r="G166" s="14">
        <f t="shared" si="4"/>
        <v>1126</v>
      </c>
      <c r="H166" s="14"/>
      <c r="I166" s="14">
        <v>20</v>
      </c>
      <c r="J166" s="14"/>
    </row>
    <row r="167" spans="2:10" ht="12.75">
      <c r="B167" s="14" t="s">
        <v>449</v>
      </c>
      <c r="C167" s="14" t="s">
        <v>14</v>
      </c>
      <c r="D167" s="14">
        <v>25</v>
      </c>
      <c r="E167" s="14">
        <v>53</v>
      </c>
      <c r="F167" s="14">
        <v>26</v>
      </c>
      <c r="G167" s="14">
        <f t="shared" si="4"/>
        <v>1553</v>
      </c>
      <c r="H167" s="14"/>
      <c r="I167" s="14">
        <v>21</v>
      </c>
      <c r="J167" s="14"/>
    </row>
    <row r="168" spans="2:10" ht="12.75">
      <c r="B168" s="14" t="s">
        <v>382</v>
      </c>
      <c r="C168" s="14" t="s">
        <v>5</v>
      </c>
      <c r="D168" s="14">
        <v>28</v>
      </c>
      <c r="E168" s="14">
        <v>28</v>
      </c>
      <c r="F168" s="14">
        <v>26</v>
      </c>
      <c r="G168" s="14">
        <f t="shared" si="4"/>
        <v>1708</v>
      </c>
      <c r="H168" s="14"/>
      <c r="I168" s="14">
        <v>22</v>
      </c>
      <c r="J168" s="14"/>
    </row>
    <row r="169" spans="2:10" ht="12.75">
      <c r="B169" s="14" t="s">
        <v>258</v>
      </c>
      <c r="C169" s="14" t="s">
        <v>58</v>
      </c>
      <c r="D169" s="14">
        <v>26</v>
      </c>
      <c r="E169" s="14">
        <v>1</v>
      </c>
      <c r="F169" s="14">
        <v>25</v>
      </c>
      <c r="G169" s="14">
        <f t="shared" si="4"/>
        <v>1561</v>
      </c>
      <c r="H169" s="14"/>
      <c r="I169" s="14">
        <v>23</v>
      </c>
      <c r="J169" s="14"/>
    </row>
    <row r="170" spans="2:10" ht="12.75">
      <c r="B170" s="18" t="s">
        <v>457</v>
      </c>
      <c r="C170" s="14" t="s">
        <v>61</v>
      </c>
      <c r="D170" s="14">
        <v>22</v>
      </c>
      <c r="E170" s="14">
        <v>37</v>
      </c>
      <c r="F170" s="14">
        <v>24</v>
      </c>
      <c r="G170" s="14">
        <f t="shared" si="4"/>
        <v>1357</v>
      </c>
      <c r="H170" s="14"/>
      <c r="I170" s="14">
        <v>24</v>
      </c>
      <c r="J170" s="14"/>
    </row>
    <row r="171" spans="2:10" ht="12.75">
      <c r="B171" s="14" t="s">
        <v>305</v>
      </c>
      <c r="C171" s="14" t="s">
        <v>58</v>
      </c>
      <c r="D171" s="14">
        <v>17</v>
      </c>
      <c r="E171" s="14">
        <v>55</v>
      </c>
      <c r="F171" s="14">
        <v>23</v>
      </c>
      <c r="G171" s="14">
        <f>(D171*60+E171)</f>
        <v>1075</v>
      </c>
      <c r="H171" s="14"/>
      <c r="I171" s="14">
        <v>25</v>
      </c>
      <c r="J171" s="14"/>
    </row>
    <row r="172" spans="2:10" ht="12.75">
      <c r="B172" s="14" t="s">
        <v>336</v>
      </c>
      <c r="C172" s="14" t="s">
        <v>58</v>
      </c>
      <c r="D172" s="14">
        <v>25</v>
      </c>
      <c r="E172" s="14">
        <v>53</v>
      </c>
      <c r="F172" s="14">
        <v>23</v>
      </c>
      <c r="G172" s="14">
        <f>(D172*60+E172)</f>
        <v>1553</v>
      </c>
      <c r="H172" s="14"/>
      <c r="I172" s="14">
        <v>26</v>
      </c>
      <c r="J172" s="14"/>
    </row>
    <row r="173" spans="2:10" ht="12.75">
      <c r="B173" s="14" t="s">
        <v>348</v>
      </c>
      <c r="C173" s="14" t="s">
        <v>46</v>
      </c>
      <c r="D173" s="14">
        <v>28</v>
      </c>
      <c r="E173" s="14">
        <v>52</v>
      </c>
      <c r="F173" s="14">
        <v>23</v>
      </c>
      <c r="G173" s="14">
        <f>(D173*60+E173)</f>
        <v>1732</v>
      </c>
      <c r="H173" s="14"/>
      <c r="I173" s="14">
        <v>27</v>
      </c>
      <c r="J173" s="14"/>
    </row>
    <row r="174" spans="2:10" ht="12.75">
      <c r="B174" s="18" t="s">
        <v>458</v>
      </c>
      <c r="C174" s="14" t="s">
        <v>58</v>
      </c>
      <c r="D174" s="14">
        <v>22</v>
      </c>
      <c r="E174" s="14">
        <v>8</v>
      </c>
      <c r="F174" s="14">
        <v>20</v>
      </c>
      <c r="G174" s="14">
        <f t="shared" si="4"/>
        <v>1328</v>
      </c>
      <c r="H174" s="14"/>
      <c r="I174" s="14">
        <v>28</v>
      </c>
      <c r="J174" s="14"/>
    </row>
    <row r="175" spans="2:10" ht="12.75">
      <c r="B175" s="18" t="s">
        <v>455</v>
      </c>
      <c r="C175" s="14" t="s">
        <v>61</v>
      </c>
      <c r="D175" s="14">
        <v>19</v>
      </c>
      <c r="E175" s="14">
        <v>47</v>
      </c>
      <c r="F175" s="14">
        <v>19</v>
      </c>
      <c r="G175" s="14">
        <f t="shared" si="4"/>
        <v>1187</v>
      </c>
      <c r="H175" s="14"/>
      <c r="I175" s="14">
        <v>29</v>
      </c>
      <c r="J175" s="14"/>
    </row>
    <row r="176" spans="2:10" ht="12.75">
      <c r="B176" s="14" t="s">
        <v>456</v>
      </c>
      <c r="C176" s="14" t="s">
        <v>58</v>
      </c>
      <c r="D176" s="14">
        <v>30</v>
      </c>
      <c r="E176" s="14">
        <v>52</v>
      </c>
      <c r="F176" s="14">
        <v>18</v>
      </c>
      <c r="G176" s="14">
        <f t="shared" si="4"/>
        <v>1852</v>
      </c>
      <c r="H176" s="14"/>
      <c r="I176" s="14">
        <v>30</v>
      </c>
      <c r="J176" s="14"/>
    </row>
    <row r="177" spans="2:10" ht="12.75">
      <c r="B177" s="14" t="s">
        <v>404</v>
      </c>
      <c r="C177" s="14" t="s">
        <v>8</v>
      </c>
      <c r="D177" s="14">
        <v>31</v>
      </c>
      <c r="E177" s="14">
        <v>33</v>
      </c>
      <c r="F177" s="14">
        <v>8</v>
      </c>
      <c r="G177" s="14">
        <f t="shared" si="4"/>
        <v>1893</v>
      </c>
      <c r="H177" s="14"/>
      <c r="I177" s="14">
        <v>31</v>
      </c>
      <c r="J177" s="14"/>
    </row>
    <row r="179" spans="2:10" ht="12.75">
      <c r="B179" s="9" t="s">
        <v>20</v>
      </c>
      <c r="C179" s="9" t="s">
        <v>17</v>
      </c>
      <c r="D179" s="9" t="s">
        <v>18</v>
      </c>
      <c r="E179" s="9" t="s">
        <v>19</v>
      </c>
      <c r="F179" s="10" t="s">
        <v>422</v>
      </c>
      <c r="G179" s="11" t="s">
        <v>21</v>
      </c>
      <c r="H179" s="11" t="s">
        <v>41</v>
      </c>
      <c r="I179" s="12" t="s">
        <v>28</v>
      </c>
      <c r="J179" s="9" t="s">
        <v>22</v>
      </c>
    </row>
    <row r="180" spans="2:10" ht="12.75">
      <c r="B180" s="9" t="s">
        <v>7</v>
      </c>
      <c r="C180" s="14"/>
      <c r="D180" s="14"/>
      <c r="E180" s="14"/>
      <c r="F180" s="14"/>
      <c r="G180" s="14"/>
      <c r="H180" s="14"/>
      <c r="I180" s="14"/>
      <c r="J180" s="14"/>
    </row>
    <row r="181" spans="2:10" ht="12.75">
      <c r="B181" s="18" t="s">
        <v>251</v>
      </c>
      <c r="C181" s="14" t="s">
        <v>110</v>
      </c>
      <c r="D181" s="14">
        <v>18</v>
      </c>
      <c r="E181" s="14">
        <v>25</v>
      </c>
      <c r="F181" s="14">
        <v>52</v>
      </c>
      <c r="G181" s="14">
        <f aca="true" t="shared" si="5" ref="G181:G196">(D181*60+E181)</f>
        <v>1105</v>
      </c>
      <c r="H181" s="14"/>
      <c r="I181" s="14">
        <v>1</v>
      </c>
      <c r="J181" s="14"/>
    </row>
    <row r="182" spans="2:10" ht="12.75">
      <c r="B182" s="14" t="s">
        <v>241</v>
      </c>
      <c r="C182" s="14" t="s">
        <v>46</v>
      </c>
      <c r="D182" s="14">
        <v>19</v>
      </c>
      <c r="E182" s="14">
        <v>47</v>
      </c>
      <c r="F182" s="14">
        <v>47</v>
      </c>
      <c r="G182" s="14">
        <f t="shared" si="5"/>
        <v>1187</v>
      </c>
      <c r="H182" s="14"/>
      <c r="I182" s="14">
        <v>2</v>
      </c>
      <c r="J182" s="14"/>
    </row>
    <row r="183" spans="2:10" ht="12.75">
      <c r="B183" s="14" t="s">
        <v>268</v>
      </c>
      <c r="C183" s="14" t="s">
        <v>46</v>
      </c>
      <c r="D183" s="14">
        <v>20</v>
      </c>
      <c r="E183" s="14">
        <v>59</v>
      </c>
      <c r="F183" s="14">
        <v>44</v>
      </c>
      <c r="G183" s="14">
        <f t="shared" si="5"/>
        <v>1259</v>
      </c>
      <c r="H183" s="14"/>
      <c r="I183" s="14">
        <v>3</v>
      </c>
      <c r="J183" s="14"/>
    </row>
    <row r="184" spans="2:10" ht="12.75">
      <c r="B184" s="14" t="s">
        <v>254</v>
      </c>
      <c r="C184" s="14" t="s">
        <v>14</v>
      </c>
      <c r="D184" s="14">
        <v>20</v>
      </c>
      <c r="E184" s="14">
        <v>14</v>
      </c>
      <c r="F184" s="14">
        <v>42</v>
      </c>
      <c r="G184" s="14">
        <f t="shared" si="5"/>
        <v>1214</v>
      </c>
      <c r="H184" s="14"/>
      <c r="I184" s="14">
        <v>4</v>
      </c>
      <c r="J184" s="14"/>
    </row>
    <row r="185" spans="2:10" ht="12.75">
      <c r="B185" s="14" t="s">
        <v>225</v>
      </c>
      <c r="C185" s="14" t="s">
        <v>58</v>
      </c>
      <c r="D185" s="14">
        <v>12</v>
      </c>
      <c r="E185" s="14">
        <v>46</v>
      </c>
      <c r="F185" s="14">
        <v>40</v>
      </c>
      <c r="G185" s="14">
        <f>(D185*60+E185)</f>
        <v>766</v>
      </c>
      <c r="H185" s="14"/>
      <c r="I185" s="14">
        <v>5</v>
      </c>
      <c r="J185" s="14"/>
    </row>
    <row r="186" spans="2:10" ht="12.75">
      <c r="B186" s="14" t="s">
        <v>432</v>
      </c>
      <c r="C186" s="14" t="s">
        <v>5</v>
      </c>
      <c r="D186" s="14">
        <v>14</v>
      </c>
      <c r="E186" s="14">
        <v>32</v>
      </c>
      <c r="F186" s="14">
        <v>40</v>
      </c>
      <c r="G186" s="14">
        <f>(D186*60+E186)</f>
        <v>872</v>
      </c>
      <c r="H186" s="14"/>
      <c r="I186" s="14">
        <v>6</v>
      </c>
      <c r="J186" s="14"/>
    </row>
    <row r="187" spans="2:10" ht="12.75">
      <c r="B187" s="14" t="s">
        <v>278</v>
      </c>
      <c r="C187" s="14" t="s">
        <v>5</v>
      </c>
      <c r="D187" s="14">
        <v>17</v>
      </c>
      <c r="E187" s="14">
        <v>18</v>
      </c>
      <c r="F187" s="14">
        <v>40</v>
      </c>
      <c r="G187" s="14">
        <f>(D187*60+E187)</f>
        <v>1038</v>
      </c>
      <c r="H187" s="14"/>
      <c r="I187" s="14">
        <v>7</v>
      </c>
      <c r="J187" s="14"/>
    </row>
    <row r="188" spans="2:9" ht="12.75">
      <c r="B188" s="18" t="s">
        <v>269</v>
      </c>
      <c r="C188" s="14" t="s">
        <v>46</v>
      </c>
      <c r="D188" s="14">
        <v>18</v>
      </c>
      <c r="E188" s="14">
        <v>16</v>
      </c>
      <c r="F188" s="14">
        <v>37</v>
      </c>
      <c r="G188" s="14">
        <f>(D188*60+E188)</f>
        <v>1096</v>
      </c>
      <c r="I188" s="14">
        <v>8</v>
      </c>
    </row>
    <row r="189" spans="2:10" ht="12.75">
      <c r="B189" s="14" t="s">
        <v>423</v>
      </c>
      <c r="C189" s="14" t="s">
        <v>61</v>
      </c>
      <c r="D189" s="14">
        <v>20</v>
      </c>
      <c r="E189" s="14">
        <v>1</v>
      </c>
      <c r="F189" s="14">
        <v>37</v>
      </c>
      <c r="G189" s="14">
        <f>(D189*60+E189)</f>
        <v>1201</v>
      </c>
      <c r="H189" s="14"/>
      <c r="I189" s="14">
        <v>9</v>
      </c>
      <c r="J189" s="14"/>
    </row>
    <row r="190" spans="2:10" ht="12.75">
      <c r="B190" s="14" t="s">
        <v>255</v>
      </c>
      <c r="C190" s="14" t="s">
        <v>14</v>
      </c>
      <c r="D190" s="14">
        <v>19</v>
      </c>
      <c r="E190" s="14">
        <v>6</v>
      </c>
      <c r="F190" s="14">
        <v>34</v>
      </c>
      <c r="G190" s="14">
        <f t="shared" si="5"/>
        <v>1146</v>
      </c>
      <c r="H190" s="14"/>
      <c r="I190" s="14">
        <v>10</v>
      </c>
      <c r="J190" s="14"/>
    </row>
    <row r="191" spans="2:10" ht="12.75">
      <c r="B191" s="14" t="s">
        <v>99</v>
      </c>
      <c r="C191" s="14" t="s">
        <v>5</v>
      </c>
      <c r="D191" s="14">
        <v>21</v>
      </c>
      <c r="E191" s="14">
        <v>31</v>
      </c>
      <c r="F191" s="14">
        <v>31</v>
      </c>
      <c r="G191" s="14">
        <f t="shared" si="5"/>
        <v>1291</v>
      </c>
      <c r="H191" s="14"/>
      <c r="I191" s="14">
        <v>11</v>
      </c>
      <c r="J191" s="14"/>
    </row>
    <row r="192" spans="2:10" ht="12.75">
      <c r="B192" s="14" t="s">
        <v>425</v>
      </c>
      <c r="C192" s="14" t="s">
        <v>46</v>
      </c>
      <c r="D192" s="14">
        <v>18</v>
      </c>
      <c r="E192" s="14">
        <v>39</v>
      </c>
      <c r="F192" s="14">
        <v>26</v>
      </c>
      <c r="G192" s="14">
        <f t="shared" si="5"/>
        <v>1119</v>
      </c>
      <c r="H192" s="14"/>
      <c r="I192" s="14">
        <v>12</v>
      </c>
      <c r="J192" s="14"/>
    </row>
    <row r="193" spans="2:10" ht="12.75">
      <c r="B193" s="23" t="s">
        <v>384</v>
      </c>
      <c r="C193" s="14" t="s">
        <v>5</v>
      </c>
      <c r="D193" s="14">
        <v>16</v>
      </c>
      <c r="E193" s="14">
        <v>22</v>
      </c>
      <c r="F193" s="14">
        <v>19</v>
      </c>
      <c r="G193" s="14">
        <f t="shared" si="5"/>
        <v>982</v>
      </c>
      <c r="H193" s="14"/>
      <c r="I193" s="14">
        <v>13</v>
      </c>
      <c r="J193" s="14"/>
    </row>
    <row r="194" spans="2:10" ht="12.75">
      <c r="B194" s="14" t="s">
        <v>312</v>
      </c>
      <c r="C194" s="14" t="s">
        <v>8</v>
      </c>
      <c r="D194" s="14">
        <v>24</v>
      </c>
      <c r="E194" s="14">
        <v>56</v>
      </c>
      <c r="F194" s="14">
        <v>17</v>
      </c>
      <c r="G194" s="14">
        <f t="shared" si="5"/>
        <v>1496</v>
      </c>
      <c r="H194" s="14"/>
      <c r="I194" s="14">
        <v>14</v>
      </c>
      <c r="J194" s="14"/>
    </row>
    <row r="195" spans="2:10" ht="12.75">
      <c r="B195" s="14" t="s">
        <v>424</v>
      </c>
      <c r="C195" s="14" t="s">
        <v>61</v>
      </c>
      <c r="D195" s="14">
        <v>21</v>
      </c>
      <c r="E195" s="14">
        <v>17</v>
      </c>
      <c r="F195" s="14">
        <v>16</v>
      </c>
      <c r="G195" s="14">
        <f t="shared" si="5"/>
        <v>1277</v>
      </c>
      <c r="H195" s="14"/>
      <c r="I195" s="14">
        <v>15</v>
      </c>
      <c r="J195" s="14"/>
    </row>
    <row r="196" spans="2:10" ht="12.75">
      <c r="B196" s="18" t="s">
        <v>415</v>
      </c>
      <c r="C196" s="14" t="s">
        <v>58</v>
      </c>
      <c r="D196" s="14">
        <v>18</v>
      </c>
      <c r="E196" s="14">
        <v>39</v>
      </c>
      <c r="F196" s="14">
        <v>13</v>
      </c>
      <c r="G196" s="14">
        <f t="shared" si="5"/>
        <v>1119</v>
      </c>
      <c r="H196" s="14"/>
      <c r="I196" s="14">
        <v>16</v>
      </c>
      <c r="J196" s="14"/>
    </row>
    <row r="197" spans="2:10" ht="12.75">
      <c r="B197" s="18"/>
      <c r="C197" s="14"/>
      <c r="D197" s="14"/>
      <c r="E197" s="14"/>
      <c r="F197" s="14"/>
      <c r="G197" s="14"/>
      <c r="H197" s="14"/>
      <c r="I197" s="14"/>
      <c r="J197" s="14"/>
    </row>
    <row r="198" spans="2:10" ht="12.75">
      <c r="B198" s="14"/>
      <c r="C198" s="14"/>
      <c r="D198" s="14"/>
      <c r="E198" s="14"/>
      <c r="F198" s="14"/>
      <c r="G198" s="14"/>
      <c r="H198" s="14"/>
      <c r="I198" s="14"/>
      <c r="J198" s="14"/>
    </row>
    <row r="199" spans="2:10" ht="12.75">
      <c r="B199" s="14"/>
      <c r="C199" s="14"/>
      <c r="D199" s="14"/>
      <c r="E199" s="14"/>
      <c r="F199" s="14"/>
      <c r="G199" s="14"/>
      <c r="H199" s="14"/>
      <c r="I199" s="14"/>
      <c r="J199" s="14"/>
    </row>
    <row r="201" spans="2:10" ht="12.75">
      <c r="B201" s="9" t="s">
        <v>20</v>
      </c>
      <c r="C201" s="9" t="s">
        <v>17</v>
      </c>
      <c r="D201" s="9" t="s">
        <v>18</v>
      </c>
      <c r="E201" s="9" t="s">
        <v>19</v>
      </c>
      <c r="F201" s="10" t="s">
        <v>422</v>
      </c>
      <c r="G201" s="11" t="s">
        <v>21</v>
      </c>
      <c r="H201" s="11" t="s">
        <v>41</v>
      </c>
      <c r="I201" s="12" t="s">
        <v>28</v>
      </c>
      <c r="J201" s="9" t="s">
        <v>22</v>
      </c>
    </row>
    <row r="202" spans="2:10" ht="12.75">
      <c r="B202" s="9" t="s">
        <v>6</v>
      </c>
      <c r="C202" s="14"/>
      <c r="D202" s="14"/>
      <c r="E202" s="14"/>
      <c r="F202" s="14"/>
      <c r="G202" s="14"/>
      <c r="H202" s="14"/>
      <c r="I202" s="14"/>
      <c r="J202" s="14"/>
    </row>
    <row r="203" spans="2:10" ht="12.75">
      <c r="B203" s="14" t="s">
        <v>94</v>
      </c>
      <c r="C203" s="14" t="s">
        <v>58</v>
      </c>
      <c r="D203" s="14">
        <v>20</v>
      </c>
      <c r="E203" s="14">
        <v>6</v>
      </c>
      <c r="F203" s="14">
        <v>48</v>
      </c>
      <c r="G203" s="14"/>
      <c r="H203" s="14"/>
      <c r="I203" s="14">
        <v>1</v>
      </c>
      <c r="J203" s="14"/>
    </row>
    <row r="204" spans="2:10" ht="12.75">
      <c r="B204" s="14" t="s">
        <v>242</v>
      </c>
      <c r="C204" s="14" t="s">
        <v>14</v>
      </c>
      <c r="D204" s="14">
        <v>19</v>
      </c>
      <c r="E204" s="14">
        <v>9</v>
      </c>
      <c r="F204" s="14">
        <v>41</v>
      </c>
      <c r="G204" s="14"/>
      <c r="H204" s="14"/>
      <c r="I204" s="14">
        <v>2</v>
      </c>
      <c r="J204" s="14"/>
    </row>
    <row r="205" spans="2:10" ht="12.75">
      <c r="B205" s="14" t="s">
        <v>250</v>
      </c>
      <c r="C205" s="14" t="s">
        <v>110</v>
      </c>
      <c r="D205" s="14">
        <v>19</v>
      </c>
      <c r="E205" s="14">
        <v>28</v>
      </c>
      <c r="F205" s="14">
        <v>32</v>
      </c>
      <c r="G205" s="14"/>
      <c r="H205" s="14"/>
      <c r="I205" s="14">
        <v>3</v>
      </c>
      <c r="J205" s="14"/>
    </row>
    <row r="206" spans="2:10" ht="12.75">
      <c r="B206" s="14"/>
      <c r="C206" s="14"/>
      <c r="D206" s="14"/>
      <c r="E206" s="14"/>
      <c r="F206" s="14"/>
      <c r="G206" s="14"/>
      <c r="H206" s="14"/>
      <c r="I206" s="14"/>
      <c r="J206" s="14"/>
    </row>
    <row r="207" spans="2:10" ht="12.75">
      <c r="B207" s="14"/>
      <c r="C207" s="14"/>
      <c r="D207" s="14"/>
      <c r="E207" s="14"/>
      <c r="F207" s="14"/>
      <c r="G207" s="14"/>
      <c r="H207" s="14"/>
      <c r="I207" s="14"/>
      <c r="J207" s="14"/>
    </row>
    <row r="208" spans="2:10" ht="12.75">
      <c r="B208" s="14"/>
      <c r="C208" s="14"/>
      <c r="D208" s="14"/>
      <c r="E208" s="14"/>
      <c r="F208" s="14"/>
      <c r="G208" s="14"/>
      <c r="H208" s="14"/>
      <c r="I208" s="14"/>
      <c r="J208" s="14"/>
    </row>
    <row r="209" spans="2:10" ht="12.75">
      <c r="B209" s="14"/>
      <c r="C209" s="14"/>
      <c r="D209" s="14"/>
      <c r="E209" s="14"/>
      <c r="F209" s="14"/>
      <c r="G209" s="14"/>
      <c r="H209" s="14"/>
      <c r="I209" s="14"/>
      <c r="J209" s="14"/>
    </row>
    <row r="210" spans="2:10" ht="12.75">
      <c r="B210" s="9" t="s">
        <v>20</v>
      </c>
      <c r="C210" s="9" t="s">
        <v>17</v>
      </c>
      <c r="D210" s="9" t="s">
        <v>18</v>
      </c>
      <c r="E210" s="9" t="s">
        <v>19</v>
      </c>
      <c r="F210" s="10" t="s">
        <v>422</v>
      </c>
      <c r="G210" s="11" t="s">
        <v>21</v>
      </c>
      <c r="H210" s="11" t="s">
        <v>41</v>
      </c>
      <c r="I210" s="12" t="s">
        <v>28</v>
      </c>
      <c r="J210" s="9" t="s">
        <v>22</v>
      </c>
    </row>
    <row r="211" spans="2:10" ht="12.75">
      <c r="B211" s="9" t="s">
        <v>31</v>
      </c>
      <c r="C211" s="14"/>
      <c r="D211" s="14"/>
      <c r="E211" s="14"/>
      <c r="F211" s="14"/>
      <c r="G211" s="14"/>
      <c r="H211" s="14"/>
      <c r="I211" s="14"/>
      <c r="J211" s="14"/>
    </row>
    <row r="212" spans="2:10" ht="12.75">
      <c r="B212" s="14" t="s">
        <v>115</v>
      </c>
      <c r="C212" s="14" t="s">
        <v>110</v>
      </c>
      <c r="D212" s="14">
        <v>19</v>
      </c>
      <c r="E212" s="14">
        <v>15</v>
      </c>
      <c r="F212" s="14">
        <v>63</v>
      </c>
      <c r="G212" s="14"/>
      <c r="H212" s="14"/>
      <c r="I212" s="14">
        <v>1</v>
      </c>
      <c r="J212" s="14"/>
    </row>
    <row r="213" spans="2:10" ht="12.75">
      <c r="B213" s="14" t="s">
        <v>202</v>
      </c>
      <c r="C213" s="14" t="s">
        <v>29</v>
      </c>
      <c r="D213" s="14">
        <v>20</v>
      </c>
      <c r="E213" s="14">
        <v>6</v>
      </c>
      <c r="F213" s="14">
        <v>48</v>
      </c>
      <c r="G213" s="14"/>
      <c r="H213" s="14"/>
      <c r="I213" s="14">
        <v>2</v>
      </c>
      <c r="J213" s="14"/>
    </row>
    <row r="214" spans="2:10" ht="12.75">
      <c r="B214" s="14" t="s">
        <v>417</v>
      </c>
      <c r="C214" s="14" t="s">
        <v>83</v>
      </c>
      <c r="D214" s="14">
        <v>16</v>
      </c>
      <c r="E214" s="14">
        <v>30</v>
      </c>
      <c r="F214" s="14">
        <v>39</v>
      </c>
      <c r="G214" s="14"/>
      <c r="H214" s="14"/>
      <c r="I214" s="14">
        <v>3</v>
      </c>
      <c r="J214" s="14"/>
    </row>
    <row r="215" spans="2:10" ht="12.75">
      <c r="B215" s="14" t="s">
        <v>244</v>
      </c>
      <c r="C215" s="14" t="s">
        <v>29</v>
      </c>
      <c r="D215" s="14">
        <v>20</v>
      </c>
      <c r="E215" s="14">
        <v>8</v>
      </c>
      <c r="F215" s="14">
        <v>29</v>
      </c>
      <c r="G215" s="14"/>
      <c r="H215" s="14"/>
      <c r="I215" s="14">
        <v>4</v>
      </c>
      <c r="J215" s="14"/>
    </row>
    <row r="216" spans="2:10" ht="12.75">
      <c r="B216" s="14" t="s">
        <v>144</v>
      </c>
      <c r="C216" s="14" t="s">
        <v>29</v>
      </c>
      <c r="D216" s="14">
        <v>29</v>
      </c>
      <c r="E216" s="14">
        <v>56</v>
      </c>
      <c r="F216" s="14">
        <v>-30</v>
      </c>
      <c r="G216" s="14"/>
      <c r="H216" s="14"/>
      <c r="I216" s="14">
        <v>5</v>
      </c>
      <c r="J216" s="14"/>
    </row>
    <row r="217" spans="2:10" ht="12.75">
      <c r="B217" s="14"/>
      <c r="C217" s="14"/>
      <c r="D217" s="14"/>
      <c r="E217" s="14"/>
      <c r="F217" s="14"/>
      <c r="G217" s="14"/>
      <c r="H217" s="14"/>
      <c r="I217" s="14"/>
      <c r="J217" s="14"/>
    </row>
    <row r="218" spans="2:10" ht="12.75">
      <c r="B218" s="14"/>
      <c r="C218" s="14"/>
      <c r="D218" s="14"/>
      <c r="E218" s="14"/>
      <c r="F218" s="14"/>
      <c r="G218" s="14"/>
      <c r="H218" s="14"/>
      <c r="I218" s="14"/>
      <c r="J218" s="14"/>
    </row>
    <row r="219" spans="2:10" ht="12.75">
      <c r="B219" s="14"/>
      <c r="C219" s="14"/>
      <c r="D219" s="14"/>
      <c r="E219" s="14"/>
      <c r="F219" s="14"/>
      <c r="G219" s="14"/>
      <c r="H219" s="14"/>
      <c r="I219" s="14"/>
      <c r="J219" s="14"/>
    </row>
  </sheetData>
  <sheetProtection/>
  <printOptions/>
  <pageMargins left="0.75" right="0.75" top="1" bottom="1" header="0.5" footer="0.5"/>
  <pageSetup horizontalDpi="600" verticalDpi="6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92"/>
  <sheetViews>
    <sheetView tabSelected="1" zoomScalePageLayoutView="0" workbookViewId="0" topLeftCell="B189">
      <selection activeCell="N18" sqref="N18"/>
    </sheetView>
  </sheetViews>
  <sheetFormatPr defaultColWidth="9.140625" defaultRowHeight="12.75"/>
  <cols>
    <col min="1" max="1" width="4.28125" style="0" customWidth="1"/>
    <col min="2" max="2" width="27.421875" style="0" customWidth="1"/>
    <col min="3" max="3" width="21.00390625" style="0" customWidth="1"/>
    <col min="4" max="4" width="9.140625" style="3" customWidth="1"/>
    <col min="5" max="5" width="9.140625" style="2" customWidth="1"/>
    <col min="8" max="8" width="10.28125" style="0" bestFit="1" customWidth="1"/>
    <col min="11" max="11" width="14.8515625" style="0" customWidth="1"/>
    <col min="18" max="18" width="8.8515625" style="0" customWidth="1"/>
  </cols>
  <sheetData>
    <row r="1" spans="2:10" ht="12.75">
      <c r="B1" s="9" t="s">
        <v>20</v>
      </c>
      <c r="C1" s="9" t="s">
        <v>17</v>
      </c>
      <c r="D1" s="9" t="s">
        <v>18</v>
      </c>
      <c r="E1" s="9" t="s">
        <v>19</v>
      </c>
      <c r="F1" s="10" t="s">
        <v>23</v>
      </c>
      <c r="G1" s="11" t="s">
        <v>21</v>
      </c>
      <c r="H1" s="11" t="s">
        <v>41</v>
      </c>
      <c r="I1" s="12" t="s">
        <v>28</v>
      </c>
      <c r="J1" s="9" t="s">
        <v>22</v>
      </c>
    </row>
    <row r="2" spans="2:10" ht="15">
      <c r="B2" s="13" t="s">
        <v>0</v>
      </c>
      <c r="C2" s="14"/>
      <c r="D2" s="14"/>
      <c r="E2" s="14"/>
      <c r="F2" s="14"/>
      <c r="G2" s="14"/>
      <c r="H2" s="14"/>
      <c r="I2" s="14"/>
      <c r="J2" s="14"/>
    </row>
    <row r="3" spans="2:10" ht="12.75">
      <c r="B3" s="18" t="s">
        <v>344</v>
      </c>
      <c r="C3" s="14" t="s">
        <v>110</v>
      </c>
      <c r="D3" s="38">
        <v>59</v>
      </c>
      <c r="E3" s="19">
        <v>59</v>
      </c>
      <c r="F3" s="14"/>
      <c r="G3" s="14">
        <f aca="true" t="shared" si="0" ref="G3:G11">(D3*60+E3)</f>
        <v>3599</v>
      </c>
      <c r="H3" s="14"/>
      <c r="I3" s="14">
        <v>1</v>
      </c>
      <c r="J3" s="14">
        <f>300-(G3/3599*100)</f>
        <v>200</v>
      </c>
    </row>
    <row r="4" spans="2:10" ht="12.75">
      <c r="B4" s="14" t="s">
        <v>204</v>
      </c>
      <c r="C4" s="14" t="s">
        <v>14</v>
      </c>
      <c r="D4" s="38">
        <v>64</v>
      </c>
      <c r="E4" s="19">
        <v>59</v>
      </c>
      <c r="F4" s="14"/>
      <c r="G4" s="14">
        <f t="shared" si="0"/>
        <v>3899</v>
      </c>
      <c r="H4" s="14"/>
      <c r="I4" s="14">
        <v>2</v>
      </c>
      <c r="J4" s="14">
        <f>300-(G4/3599*100)</f>
        <v>191.66435120866907</v>
      </c>
    </row>
    <row r="5" spans="2:10" ht="12.75">
      <c r="B5" s="18" t="s">
        <v>275</v>
      </c>
      <c r="C5" s="14" t="s">
        <v>110</v>
      </c>
      <c r="D5" s="38">
        <v>67</v>
      </c>
      <c r="E5" s="19">
        <v>20</v>
      </c>
      <c r="F5" s="14"/>
      <c r="G5" s="14">
        <f t="shared" si="0"/>
        <v>4040</v>
      </c>
      <c r="H5" s="14"/>
      <c r="I5" s="14">
        <v>3</v>
      </c>
      <c r="J5" s="14">
        <f>300-(G5/3599*100)</f>
        <v>187.74659627674356</v>
      </c>
    </row>
    <row r="6" spans="2:10" ht="12.75">
      <c r="B6" s="28" t="s">
        <v>394</v>
      </c>
      <c r="C6" s="14" t="s">
        <v>14</v>
      </c>
      <c r="D6" s="6">
        <v>76</v>
      </c>
      <c r="E6" s="6">
        <v>18</v>
      </c>
      <c r="F6" s="14"/>
      <c r="G6" s="14">
        <f t="shared" si="0"/>
        <v>4578</v>
      </c>
      <c r="H6" s="14"/>
      <c r="I6" s="14">
        <v>4</v>
      </c>
      <c r="J6" s="14">
        <f>300-(G6/3599*100)</f>
        <v>172.7979994442901</v>
      </c>
    </row>
    <row r="7" spans="2:10" ht="12.75">
      <c r="B7" s="14" t="s">
        <v>273</v>
      </c>
      <c r="C7" s="14" t="s">
        <v>127</v>
      </c>
      <c r="D7" s="38">
        <v>81</v>
      </c>
      <c r="E7" s="19">
        <v>25</v>
      </c>
      <c r="F7" s="14"/>
      <c r="G7" s="14">
        <f t="shared" si="0"/>
        <v>4885</v>
      </c>
      <c r="H7" s="14"/>
      <c r="I7" s="14">
        <v>5</v>
      </c>
      <c r="J7" s="14">
        <f>300-(G7/3599*100)</f>
        <v>164.26785218116146</v>
      </c>
    </row>
    <row r="8" spans="2:10" ht="12.75">
      <c r="B8" s="18" t="s">
        <v>280</v>
      </c>
      <c r="C8" s="14" t="s">
        <v>8</v>
      </c>
      <c r="D8" s="38"/>
      <c r="E8" s="19"/>
      <c r="F8" s="14" t="s">
        <v>279</v>
      </c>
      <c r="G8" s="14">
        <f t="shared" si="0"/>
        <v>0</v>
      </c>
      <c r="H8" s="14"/>
      <c r="I8" s="14">
        <v>6</v>
      </c>
      <c r="J8" s="14">
        <v>1</v>
      </c>
    </row>
    <row r="9" spans="2:10" ht="12.75">
      <c r="B9" s="28" t="s">
        <v>393</v>
      </c>
      <c r="C9" s="14" t="s">
        <v>8</v>
      </c>
      <c r="D9" s="38"/>
      <c r="E9" s="19"/>
      <c r="F9" s="14" t="s">
        <v>279</v>
      </c>
      <c r="G9" s="14">
        <f t="shared" si="0"/>
        <v>0</v>
      </c>
      <c r="H9" s="14"/>
      <c r="I9" s="14">
        <v>6</v>
      </c>
      <c r="J9" s="14">
        <v>1</v>
      </c>
    </row>
    <row r="10" spans="2:10" ht="12.75">
      <c r="B10" s="29" t="s">
        <v>347</v>
      </c>
      <c r="C10" s="14" t="s">
        <v>110</v>
      </c>
      <c r="D10" s="6"/>
      <c r="E10" s="6"/>
      <c r="F10" s="14" t="s">
        <v>279</v>
      </c>
      <c r="G10" s="14">
        <f t="shared" si="0"/>
        <v>0</v>
      </c>
      <c r="H10" s="14"/>
      <c r="I10" s="14">
        <v>6</v>
      </c>
      <c r="J10" s="14">
        <v>1</v>
      </c>
    </row>
    <row r="11" spans="2:10" ht="12.75">
      <c r="B11" s="14" t="s">
        <v>396</v>
      </c>
      <c r="C11" s="14" t="s">
        <v>8</v>
      </c>
      <c r="D11" s="49"/>
      <c r="E11" s="49"/>
      <c r="F11" s="14" t="s">
        <v>279</v>
      </c>
      <c r="G11" s="14">
        <f t="shared" si="0"/>
        <v>0</v>
      </c>
      <c r="H11" s="14"/>
      <c r="I11" s="14">
        <v>6</v>
      </c>
      <c r="J11" s="14">
        <v>1</v>
      </c>
    </row>
    <row r="12" spans="2:10" ht="12.75">
      <c r="B12" s="18"/>
      <c r="C12" s="14"/>
      <c r="D12" s="6"/>
      <c r="E12" s="6"/>
      <c r="F12" s="14"/>
      <c r="G12" s="14"/>
      <c r="H12" s="14"/>
      <c r="I12" s="14"/>
      <c r="J12" s="14"/>
    </row>
    <row r="13" spans="2:10" ht="12.75">
      <c r="B13" s="14"/>
      <c r="C13" s="14"/>
      <c r="D13" s="14"/>
      <c r="E13" s="14"/>
      <c r="F13" s="14"/>
      <c r="G13" s="14"/>
      <c r="H13" s="14"/>
      <c r="I13" s="14"/>
      <c r="J13" s="14"/>
    </row>
    <row r="14" spans="2:10" ht="14.25">
      <c r="B14" s="15" t="s">
        <v>3</v>
      </c>
      <c r="C14" s="14"/>
      <c r="D14" s="14"/>
      <c r="E14" s="14"/>
      <c r="F14" s="14"/>
      <c r="G14" s="14"/>
      <c r="H14" s="14"/>
      <c r="I14" s="14"/>
      <c r="J14" s="14"/>
    </row>
    <row r="15" spans="2:10" ht="12.75">
      <c r="B15" s="14" t="s">
        <v>294</v>
      </c>
      <c r="C15" s="14" t="s">
        <v>58</v>
      </c>
      <c r="D15" s="6">
        <v>30</v>
      </c>
      <c r="E15" s="19">
        <v>25</v>
      </c>
      <c r="F15" s="14"/>
      <c r="G15" s="14">
        <f>(D15*60+E15)</f>
        <v>1825</v>
      </c>
      <c r="H15" s="14"/>
      <c r="I15" s="14">
        <v>1</v>
      </c>
      <c r="J15" s="14">
        <f>200-(G15/1825*100)</f>
        <v>100</v>
      </c>
    </row>
    <row r="16" spans="2:10" ht="12.75">
      <c r="B16" s="14" t="s">
        <v>308</v>
      </c>
      <c r="C16" s="14" t="s">
        <v>14</v>
      </c>
      <c r="D16" s="6">
        <v>54</v>
      </c>
      <c r="E16" s="6">
        <v>18</v>
      </c>
      <c r="F16" s="14"/>
      <c r="G16" s="14">
        <f>(D16*60+E16)</f>
        <v>3258</v>
      </c>
      <c r="H16" s="14"/>
      <c r="I16" s="14">
        <v>2</v>
      </c>
      <c r="J16" s="14">
        <f>200-(G16/1825*100)</f>
        <v>21.479452054794507</v>
      </c>
    </row>
    <row r="17" spans="2:10" ht="12.75">
      <c r="B17" s="14" t="s">
        <v>395</v>
      </c>
      <c r="C17" s="14" t="s">
        <v>14</v>
      </c>
      <c r="D17" s="6">
        <v>84</v>
      </c>
      <c r="E17">
        <v>9</v>
      </c>
      <c r="F17" s="14"/>
      <c r="G17" s="14">
        <f>(D17*60+E17)</f>
        <v>5049</v>
      </c>
      <c r="H17" s="14"/>
      <c r="I17" s="14">
        <v>3</v>
      </c>
      <c r="J17" s="14">
        <v>1</v>
      </c>
    </row>
    <row r="18" spans="8:10" ht="12.75">
      <c r="H18" s="14"/>
      <c r="I18" s="14"/>
      <c r="J18" s="14"/>
    </row>
    <row r="19" spans="2:10" ht="12.75">
      <c r="B19" s="14"/>
      <c r="C19" s="14"/>
      <c r="D19" s="6"/>
      <c r="E19" s="6"/>
      <c r="F19" s="14"/>
      <c r="G19" s="14"/>
      <c r="H19" s="14"/>
      <c r="I19" s="14"/>
      <c r="J19" s="14"/>
    </row>
    <row r="20" spans="2:10" ht="12.75">
      <c r="B20" s="18"/>
      <c r="C20" s="14"/>
      <c r="D20" s="38"/>
      <c r="E20" s="19"/>
      <c r="F20" s="14"/>
      <c r="G20" s="14"/>
      <c r="H20" s="14"/>
      <c r="I20" s="14"/>
      <c r="J20" s="14"/>
    </row>
    <row r="21" spans="2:10" ht="12.75">
      <c r="B21" s="14"/>
      <c r="C21" s="14"/>
      <c r="D21" s="38"/>
      <c r="E21" s="19"/>
      <c r="F21" s="14"/>
      <c r="G21" s="14"/>
      <c r="H21" s="14"/>
      <c r="I21" s="14"/>
      <c r="J21" s="14"/>
    </row>
    <row r="22" spans="2:10" ht="12.75">
      <c r="B22" s="14"/>
      <c r="C22" s="14"/>
      <c r="D22" s="14"/>
      <c r="E22" s="14"/>
      <c r="F22" s="14"/>
      <c r="G22" s="14"/>
      <c r="H22" s="14"/>
      <c r="I22" s="14"/>
      <c r="J22" s="14"/>
    </row>
    <row r="23" spans="2:10" ht="12.75">
      <c r="B23" s="9" t="s">
        <v>2</v>
      </c>
      <c r="C23" s="14"/>
      <c r="D23" s="14"/>
      <c r="E23" s="14"/>
      <c r="F23" s="14"/>
      <c r="G23" s="14"/>
      <c r="H23" s="14"/>
      <c r="I23" s="14"/>
      <c r="J23" s="14"/>
    </row>
    <row r="24" spans="2:10" ht="12.75">
      <c r="B24" s="14" t="s">
        <v>194</v>
      </c>
      <c r="C24" s="14" t="s">
        <v>5</v>
      </c>
      <c r="D24" s="6">
        <v>38</v>
      </c>
      <c r="E24" s="6">
        <v>19</v>
      </c>
      <c r="F24" s="14"/>
      <c r="G24" s="14">
        <f>(D24*60+E24)</f>
        <v>2299</v>
      </c>
      <c r="H24" s="14"/>
      <c r="I24" s="14">
        <v>1</v>
      </c>
      <c r="J24" s="14">
        <f>200-(G24/2299*100)</f>
        <v>100</v>
      </c>
    </row>
    <row r="25" spans="2:10" ht="12.75">
      <c r="B25" s="18" t="s">
        <v>212</v>
      </c>
      <c r="C25" s="14" t="s">
        <v>5</v>
      </c>
      <c r="D25" s="6">
        <v>47</v>
      </c>
      <c r="E25" s="6">
        <v>10</v>
      </c>
      <c r="F25" s="14"/>
      <c r="G25" s="14">
        <f>(D25*60+E25)</f>
        <v>2830</v>
      </c>
      <c r="H25" s="14"/>
      <c r="I25" s="14">
        <v>2</v>
      </c>
      <c r="J25" s="14">
        <f>200-(G25/2299*100)</f>
        <v>76.9030013049152</v>
      </c>
    </row>
    <row r="26" spans="2:10" ht="12.75">
      <c r="B26" s="18" t="s">
        <v>192</v>
      </c>
      <c r="C26" s="14" t="s">
        <v>58</v>
      </c>
      <c r="D26" s="38">
        <v>55</v>
      </c>
      <c r="E26" s="19">
        <v>8</v>
      </c>
      <c r="F26" s="14"/>
      <c r="G26" s="14">
        <f>(D26*60+E26)</f>
        <v>3308</v>
      </c>
      <c r="H26" s="14"/>
      <c r="I26" s="14">
        <v>3</v>
      </c>
      <c r="J26" s="14">
        <f>200-(G26/2299*100)</f>
        <v>56.11135276207045</v>
      </c>
    </row>
    <row r="27" spans="2:10" ht="12.75">
      <c r="B27" s="18" t="s">
        <v>368</v>
      </c>
      <c r="C27" s="14" t="s">
        <v>58</v>
      </c>
      <c r="D27" s="6">
        <v>89</v>
      </c>
      <c r="E27" s="6">
        <v>13</v>
      </c>
      <c r="F27" s="14"/>
      <c r="G27" s="14">
        <f>(D27*60+E27)</f>
        <v>5353</v>
      </c>
      <c r="H27" s="14"/>
      <c r="I27" s="14">
        <v>6</v>
      </c>
      <c r="J27" s="14">
        <v>1</v>
      </c>
    </row>
    <row r="28" spans="2:10" ht="12.75">
      <c r="B28" s="14"/>
      <c r="C28" s="14"/>
      <c r="D28" s="38"/>
      <c r="E28" s="19"/>
      <c r="F28" s="14"/>
      <c r="G28" s="14"/>
      <c r="H28" s="14"/>
      <c r="I28" s="14"/>
      <c r="J28" s="14"/>
    </row>
    <row r="29" spans="2:10" ht="12.75">
      <c r="B29" s="14"/>
      <c r="C29" s="14"/>
      <c r="D29" s="38"/>
      <c r="E29" s="19"/>
      <c r="F29" s="14"/>
      <c r="G29" s="14"/>
      <c r="H29" s="14"/>
      <c r="I29" s="14"/>
      <c r="J29" s="14"/>
    </row>
    <row r="30" spans="2:10" ht="12.75">
      <c r="B30" s="28"/>
      <c r="C30" s="14"/>
      <c r="D30" s="38"/>
      <c r="E30" s="19"/>
      <c r="F30" s="14"/>
      <c r="G30" s="14"/>
      <c r="H30" s="14"/>
      <c r="I30" s="14"/>
      <c r="J30" s="14"/>
    </row>
    <row r="31" spans="2:10" ht="12.75">
      <c r="B31" s="18"/>
      <c r="C31" s="14"/>
      <c r="D31" s="6"/>
      <c r="E31" s="6"/>
      <c r="F31" s="14"/>
      <c r="G31" s="14"/>
      <c r="H31" s="14"/>
      <c r="I31" s="14"/>
      <c r="J31" s="14"/>
    </row>
    <row r="32" spans="2:10" ht="12.75">
      <c r="B32" s="14"/>
      <c r="C32" s="14"/>
      <c r="D32" s="14"/>
      <c r="E32" s="14"/>
      <c r="F32" s="14"/>
      <c r="G32" s="14"/>
      <c r="H32" s="14"/>
      <c r="I32" s="14"/>
      <c r="J32" s="14"/>
    </row>
    <row r="33" spans="2:10" ht="12.75">
      <c r="B33" s="9" t="s">
        <v>6</v>
      </c>
      <c r="C33" s="14"/>
      <c r="D33" s="14"/>
      <c r="E33" s="14"/>
      <c r="F33" s="14"/>
      <c r="G33" s="14"/>
      <c r="H33" s="14"/>
      <c r="I33" s="14"/>
      <c r="J33" s="14"/>
    </row>
    <row r="34" spans="2:10" ht="12.75">
      <c r="B34" s="14" t="s">
        <v>202</v>
      </c>
      <c r="C34" s="14" t="s">
        <v>8</v>
      </c>
      <c r="D34" s="6">
        <v>14</v>
      </c>
      <c r="E34" s="6">
        <v>56</v>
      </c>
      <c r="F34" s="14"/>
      <c r="G34" s="14">
        <f>(D34*60+E34)</f>
        <v>896</v>
      </c>
      <c r="H34" s="14"/>
      <c r="I34" s="14">
        <v>1</v>
      </c>
      <c r="J34" s="14">
        <f>200-(G34/896*100)</f>
        <v>100</v>
      </c>
    </row>
    <row r="35" spans="2:10" ht="12.75">
      <c r="B35" s="14" t="s">
        <v>144</v>
      </c>
      <c r="C35" s="14" t="s">
        <v>8</v>
      </c>
      <c r="D35" s="6">
        <v>39</v>
      </c>
      <c r="E35" s="6">
        <v>59</v>
      </c>
      <c r="F35" s="14"/>
      <c r="G35" s="14">
        <f>(D35*60+E35)</f>
        <v>2399</v>
      </c>
      <c r="H35" s="14"/>
      <c r="I35" s="14">
        <v>2</v>
      </c>
      <c r="J35" s="14">
        <v>1</v>
      </c>
    </row>
    <row r="36" spans="2:10" ht="12.75">
      <c r="B36" s="14" t="s">
        <v>94</v>
      </c>
      <c r="C36" s="14" t="s">
        <v>58</v>
      </c>
      <c r="D36" s="6">
        <v>55</v>
      </c>
      <c r="E36" s="6">
        <v>40</v>
      </c>
      <c r="F36" s="14"/>
      <c r="G36" s="14">
        <f>(D36*60+E36)</f>
        <v>3340</v>
      </c>
      <c r="H36" s="14"/>
      <c r="I36" s="14">
        <v>3</v>
      </c>
      <c r="J36" s="14">
        <v>1</v>
      </c>
    </row>
    <row r="37" spans="2:10" ht="12.75">
      <c r="B37" s="14"/>
      <c r="C37" s="14"/>
      <c r="D37" s="6"/>
      <c r="E37" s="6"/>
      <c r="F37" s="14"/>
      <c r="G37" s="14"/>
      <c r="H37" s="14"/>
      <c r="I37" s="14"/>
      <c r="J37" s="14"/>
    </row>
    <row r="38" spans="2:10" ht="12.75">
      <c r="B38" s="14"/>
      <c r="C38" s="14"/>
      <c r="D38" s="6"/>
      <c r="E38" s="6"/>
      <c r="F38" s="14"/>
      <c r="G38" s="14"/>
      <c r="H38" s="14"/>
      <c r="I38" s="14"/>
      <c r="J38" s="14"/>
    </row>
    <row r="39" spans="2:10" ht="12.75">
      <c r="B39" s="14"/>
      <c r="C39" s="14"/>
      <c r="D39" s="6"/>
      <c r="E39" s="6"/>
      <c r="F39" s="14"/>
      <c r="G39" s="14"/>
      <c r="H39" s="14"/>
      <c r="I39" s="14"/>
      <c r="J39" s="14"/>
    </row>
    <row r="40" spans="2:10" ht="12.75">
      <c r="B40" s="14"/>
      <c r="C40" s="14"/>
      <c r="D40" s="14"/>
      <c r="E40" s="14"/>
      <c r="F40" s="14"/>
      <c r="G40" s="14"/>
      <c r="H40" s="14"/>
      <c r="I40" s="14"/>
      <c r="J40" s="14"/>
    </row>
    <row r="41" spans="2:10" ht="12.75">
      <c r="B41" s="9" t="s">
        <v>7</v>
      </c>
      <c r="C41" s="14"/>
      <c r="D41" s="14"/>
      <c r="E41" s="14"/>
      <c r="F41" s="14"/>
      <c r="G41" s="14"/>
      <c r="H41" s="14"/>
      <c r="I41" s="14"/>
      <c r="J41" s="14"/>
    </row>
    <row r="42" spans="2:10" ht="12.75">
      <c r="B42" s="18" t="s">
        <v>251</v>
      </c>
      <c r="C42" s="14" t="s">
        <v>110</v>
      </c>
      <c r="D42" s="6">
        <v>13</v>
      </c>
      <c r="E42" s="6">
        <v>20</v>
      </c>
      <c r="F42" s="14"/>
      <c r="G42" s="14">
        <f aca="true" t="shared" si="1" ref="G42:G49">(D42*60+E42)</f>
        <v>800</v>
      </c>
      <c r="H42" s="14"/>
      <c r="I42" s="14">
        <v>1</v>
      </c>
      <c r="J42" s="14">
        <f>300-(G42/800*100)</f>
        <v>200</v>
      </c>
    </row>
    <row r="43" spans="2:10" ht="12.75">
      <c r="B43" s="14" t="s">
        <v>250</v>
      </c>
      <c r="C43" s="14" t="s">
        <v>110</v>
      </c>
      <c r="D43" s="49">
        <v>13</v>
      </c>
      <c r="E43" s="49">
        <v>37</v>
      </c>
      <c r="F43" s="14"/>
      <c r="G43" s="14">
        <f t="shared" si="1"/>
        <v>817</v>
      </c>
      <c r="H43" s="14"/>
      <c r="I43" s="14">
        <v>2</v>
      </c>
      <c r="J43" s="14">
        <f>300-(G43/800*100)</f>
        <v>197.875</v>
      </c>
    </row>
    <row r="44" spans="2:10" ht="12.75">
      <c r="B44" s="14" t="s">
        <v>197</v>
      </c>
      <c r="C44" s="14" t="s">
        <v>5</v>
      </c>
      <c r="D44" s="6">
        <v>15</v>
      </c>
      <c r="E44" s="6">
        <v>5</v>
      </c>
      <c r="F44" s="14"/>
      <c r="G44" s="14">
        <f t="shared" si="1"/>
        <v>905</v>
      </c>
      <c r="H44" s="14"/>
      <c r="I44" s="14">
        <v>3</v>
      </c>
      <c r="J44" s="14">
        <f>300-(G44/800*100)</f>
        <v>186.875</v>
      </c>
    </row>
    <row r="45" spans="2:10" ht="12.75">
      <c r="B45" s="14" t="s">
        <v>312</v>
      </c>
      <c r="C45" s="14" t="s">
        <v>8</v>
      </c>
      <c r="D45" s="6">
        <v>16</v>
      </c>
      <c r="E45" s="19">
        <v>35</v>
      </c>
      <c r="F45" s="6"/>
      <c r="G45" s="14">
        <f t="shared" si="1"/>
        <v>995</v>
      </c>
      <c r="H45" s="14"/>
      <c r="I45" s="14">
        <v>4</v>
      </c>
      <c r="J45" s="14">
        <f>300-(G45/800*100)</f>
        <v>175.625</v>
      </c>
    </row>
    <row r="46" spans="2:10" ht="12.75">
      <c r="B46" s="14" t="s">
        <v>242</v>
      </c>
      <c r="C46" s="14" t="s">
        <v>14</v>
      </c>
      <c r="D46" s="6">
        <v>30</v>
      </c>
      <c r="E46" s="6">
        <v>48</v>
      </c>
      <c r="F46" s="14"/>
      <c r="G46" s="14">
        <f t="shared" si="1"/>
        <v>1848</v>
      </c>
      <c r="H46" s="14"/>
      <c r="I46" s="14">
        <v>5</v>
      </c>
      <c r="J46" s="14">
        <f>300-(G46/800*100)</f>
        <v>69</v>
      </c>
    </row>
    <row r="47" spans="2:10" ht="12.75">
      <c r="B47" s="14" t="s">
        <v>252</v>
      </c>
      <c r="C47" s="14" t="s">
        <v>5</v>
      </c>
      <c r="D47" s="6">
        <v>41</v>
      </c>
      <c r="E47" s="6">
        <v>38</v>
      </c>
      <c r="F47" s="14"/>
      <c r="G47" s="14">
        <f t="shared" si="1"/>
        <v>2498</v>
      </c>
      <c r="H47" s="14"/>
      <c r="I47" s="14">
        <v>6</v>
      </c>
      <c r="J47" s="14">
        <v>1</v>
      </c>
    </row>
    <row r="48" spans="2:10" ht="12.75">
      <c r="B48" s="14" t="s">
        <v>99</v>
      </c>
      <c r="C48" s="14" t="s">
        <v>5</v>
      </c>
      <c r="D48" s="6">
        <v>43</v>
      </c>
      <c r="E48" s="6">
        <v>44</v>
      </c>
      <c r="F48" s="14"/>
      <c r="G48" s="14">
        <f t="shared" si="1"/>
        <v>2624</v>
      </c>
      <c r="H48" s="14"/>
      <c r="I48" s="14">
        <v>7</v>
      </c>
      <c r="J48" s="14">
        <v>1</v>
      </c>
    </row>
    <row r="49" spans="2:10" ht="12.75">
      <c r="B49" s="14" t="s">
        <v>278</v>
      </c>
      <c r="C49" s="14" t="s">
        <v>5</v>
      </c>
      <c r="D49" s="49">
        <v>49</v>
      </c>
      <c r="E49" s="49">
        <v>40</v>
      </c>
      <c r="F49" s="14"/>
      <c r="G49" s="14">
        <f t="shared" si="1"/>
        <v>2980</v>
      </c>
      <c r="H49" s="14"/>
      <c r="I49" s="14">
        <v>8</v>
      </c>
      <c r="J49" s="14">
        <v>1</v>
      </c>
    </row>
    <row r="50" spans="2:10" ht="12.75">
      <c r="B50" s="18"/>
      <c r="C50" s="14"/>
      <c r="D50" s="49"/>
      <c r="E50" s="49"/>
      <c r="F50" s="14"/>
      <c r="G50" s="14"/>
      <c r="H50" s="14"/>
      <c r="I50" s="14"/>
      <c r="J50" s="14"/>
    </row>
    <row r="51" spans="2:10" ht="12.75">
      <c r="B51" s="14"/>
      <c r="C51" s="14"/>
      <c r="D51" s="6"/>
      <c r="E51" s="6"/>
      <c r="F51" s="14"/>
      <c r="G51" s="14"/>
      <c r="H51" s="14"/>
      <c r="I51" s="14"/>
      <c r="J51" s="14"/>
    </row>
    <row r="52" spans="2:10" ht="12.75">
      <c r="B52" s="14"/>
      <c r="C52" s="14"/>
      <c r="D52" s="49"/>
      <c r="E52" s="49"/>
      <c r="F52" s="14"/>
      <c r="G52" s="14"/>
      <c r="H52" s="14"/>
      <c r="I52" s="14"/>
      <c r="J52" s="14"/>
    </row>
    <row r="53" spans="2:10" ht="12.75">
      <c r="B53" s="18"/>
      <c r="C53" s="14"/>
      <c r="D53" s="6"/>
      <c r="E53" s="19"/>
      <c r="F53" s="6"/>
      <c r="G53" s="14"/>
      <c r="H53" s="14"/>
      <c r="I53" s="14"/>
      <c r="J53" s="14"/>
    </row>
    <row r="54" spans="2:10" ht="12.75">
      <c r="B54" s="14"/>
      <c r="C54" s="14"/>
      <c r="D54" s="6"/>
      <c r="E54" s="6"/>
      <c r="F54" s="14"/>
      <c r="G54" s="14"/>
      <c r="H54" s="14"/>
      <c r="I54" s="14"/>
      <c r="J54" s="14"/>
    </row>
    <row r="55" spans="2:10" ht="12.75">
      <c r="B55" s="14"/>
      <c r="C55" s="14"/>
      <c r="D55" s="14"/>
      <c r="E55" s="14"/>
      <c r="F55" s="14"/>
      <c r="G55" s="14"/>
      <c r="H55" s="14"/>
      <c r="I55" s="14"/>
      <c r="J55" s="14"/>
    </row>
    <row r="56" spans="2:10" ht="12.75">
      <c r="B56" s="14"/>
      <c r="C56" s="14"/>
      <c r="D56" s="14"/>
      <c r="E56" s="14"/>
      <c r="F56" s="14"/>
      <c r="G56" s="14"/>
      <c r="H56" s="14"/>
      <c r="I56" s="14"/>
      <c r="J56" s="14"/>
    </row>
    <row r="57" spans="2:10" ht="12.75">
      <c r="B57" s="18"/>
      <c r="C57" s="14"/>
      <c r="D57" s="14"/>
      <c r="E57" s="14"/>
      <c r="F57" s="14"/>
      <c r="G57" s="14"/>
      <c r="H57" s="14"/>
      <c r="I57" s="14"/>
      <c r="J57" s="14"/>
    </row>
    <row r="58" spans="2:10" ht="12.75">
      <c r="B58" s="14"/>
      <c r="C58" s="14"/>
      <c r="D58" s="14"/>
      <c r="E58" s="14"/>
      <c r="F58" s="14"/>
      <c r="G58" s="14"/>
      <c r="H58" s="14"/>
      <c r="I58" s="14"/>
      <c r="J58" s="14"/>
    </row>
    <row r="59" spans="2:10" ht="12.75">
      <c r="B59" s="14"/>
      <c r="C59" s="14"/>
      <c r="D59" s="14"/>
      <c r="E59" s="14"/>
      <c r="F59" s="14"/>
      <c r="G59" s="14"/>
      <c r="H59" s="14"/>
      <c r="I59" s="14"/>
      <c r="J59" s="14"/>
    </row>
    <row r="60" spans="2:10" ht="12.75">
      <c r="B60" s="14"/>
      <c r="C60" s="14"/>
      <c r="D60" s="14"/>
      <c r="E60" s="14"/>
      <c r="F60" s="14"/>
      <c r="G60" s="14"/>
      <c r="H60" s="14"/>
      <c r="I60" s="14"/>
      <c r="J60" s="14"/>
    </row>
    <row r="61" spans="2:10" ht="12.75">
      <c r="B61" s="14"/>
      <c r="C61" s="14"/>
      <c r="D61" s="14"/>
      <c r="E61" s="14"/>
      <c r="F61" s="14"/>
      <c r="G61" s="14"/>
      <c r="H61" s="14"/>
      <c r="I61" s="14"/>
      <c r="J61" s="14"/>
    </row>
    <row r="62" spans="2:10" ht="12.75">
      <c r="B62" s="9" t="s">
        <v>9</v>
      </c>
      <c r="C62" s="14"/>
      <c r="D62" s="14"/>
      <c r="E62" s="14"/>
      <c r="F62" s="14"/>
      <c r="G62" s="14"/>
      <c r="H62" s="14"/>
      <c r="I62" s="14"/>
      <c r="J62" s="14"/>
    </row>
    <row r="63" spans="2:10" ht="12.75">
      <c r="B63" s="14" t="s">
        <v>254</v>
      </c>
      <c r="C63" s="14" t="s">
        <v>14</v>
      </c>
      <c r="D63" s="6">
        <v>15</v>
      </c>
      <c r="E63" s="6">
        <v>13</v>
      </c>
      <c r="F63" s="14"/>
      <c r="G63" s="14">
        <f aca="true" t="shared" si="2" ref="G63:G72">(D63*60+E63)</f>
        <v>913</v>
      </c>
      <c r="H63" s="14"/>
      <c r="I63" s="14">
        <v>1</v>
      </c>
      <c r="J63" s="14">
        <f>300-(G63/913*100)</f>
        <v>200</v>
      </c>
    </row>
    <row r="64" spans="2:10" ht="12.75">
      <c r="B64" s="14" t="s">
        <v>255</v>
      </c>
      <c r="C64" s="14" t="s">
        <v>14</v>
      </c>
      <c r="D64" s="6">
        <v>17</v>
      </c>
      <c r="E64" s="6">
        <v>53</v>
      </c>
      <c r="F64" s="14"/>
      <c r="G64" s="14">
        <f t="shared" si="2"/>
        <v>1073</v>
      </c>
      <c r="H64" s="14"/>
      <c r="I64" s="14">
        <v>2</v>
      </c>
      <c r="J64" s="14">
        <f aca="true" t="shared" si="3" ref="J64:J70">300-(G64/913*100)</f>
        <v>182.47535596933187</v>
      </c>
    </row>
    <row r="65" spans="2:10" ht="12.75">
      <c r="B65" s="14" t="s">
        <v>225</v>
      </c>
      <c r="C65" s="14" t="s">
        <v>58</v>
      </c>
      <c r="D65" s="6">
        <v>28</v>
      </c>
      <c r="E65" s="6">
        <v>25</v>
      </c>
      <c r="F65" s="14"/>
      <c r="G65" s="14">
        <f t="shared" si="2"/>
        <v>1705</v>
      </c>
      <c r="H65" s="14"/>
      <c r="I65" s="14">
        <v>3</v>
      </c>
      <c r="J65" s="14">
        <f t="shared" si="3"/>
        <v>113.25301204819277</v>
      </c>
    </row>
    <row r="66" spans="2:10" ht="12.75">
      <c r="B66" s="14" t="s">
        <v>263</v>
      </c>
      <c r="C66" s="14" t="s">
        <v>110</v>
      </c>
      <c r="D66" s="6">
        <v>30</v>
      </c>
      <c r="E66" s="6">
        <v>11</v>
      </c>
      <c r="F66" s="14"/>
      <c r="G66" s="14">
        <f t="shared" si="2"/>
        <v>1811</v>
      </c>
      <c r="H66" s="14"/>
      <c r="I66" s="14">
        <v>4</v>
      </c>
      <c r="J66" s="14">
        <f t="shared" si="3"/>
        <v>101.64293537787515</v>
      </c>
    </row>
    <row r="67" spans="2:10" ht="12.75">
      <c r="B67" s="23" t="s">
        <v>384</v>
      </c>
      <c r="C67" s="14" t="s">
        <v>5</v>
      </c>
      <c r="D67" s="6">
        <v>30</v>
      </c>
      <c r="E67" s="6">
        <v>42</v>
      </c>
      <c r="F67" s="14"/>
      <c r="G67" s="14">
        <f t="shared" si="2"/>
        <v>1842</v>
      </c>
      <c r="H67" s="14"/>
      <c r="I67" s="14">
        <v>5</v>
      </c>
      <c r="J67" s="14">
        <f t="shared" si="3"/>
        <v>98.24753559693318</v>
      </c>
    </row>
    <row r="68" spans="2:10" ht="12.75">
      <c r="B68" s="14" t="s">
        <v>240</v>
      </c>
      <c r="C68" s="14" t="s">
        <v>8</v>
      </c>
      <c r="D68" s="6">
        <v>30</v>
      </c>
      <c r="E68" s="6">
        <v>58</v>
      </c>
      <c r="F68" s="14"/>
      <c r="G68" s="14">
        <f t="shared" si="2"/>
        <v>1858</v>
      </c>
      <c r="H68" s="14"/>
      <c r="I68" s="14">
        <v>6</v>
      </c>
      <c r="J68" s="14">
        <f t="shared" si="3"/>
        <v>96.49507119386635</v>
      </c>
    </row>
    <row r="69" spans="2:10" ht="12.75">
      <c r="B69" s="14" t="s">
        <v>259</v>
      </c>
      <c r="C69" s="14" t="s">
        <v>5</v>
      </c>
      <c r="D69" s="6">
        <v>37</v>
      </c>
      <c r="E69" s="6">
        <v>25</v>
      </c>
      <c r="F69" s="14"/>
      <c r="G69" s="14">
        <f t="shared" si="2"/>
        <v>2245</v>
      </c>
      <c r="H69" s="14"/>
      <c r="I69" s="14">
        <v>7</v>
      </c>
      <c r="J69" s="14">
        <f t="shared" si="3"/>
        <v>54.10733844468783</v>
      </c>
    </row>
    <row r="70" spans="2:10" ht="12.75">
      <c r="B70" s="18" t="s">
        <v>397</v>
      </c>
      <c r="C70" s="14" t="s">
        <v>310</v>
      </c>
      <c r="D70" s="6">
        <v>44</v>
      </c>
      <c r="E70" s="6">
        <v>11</v>
      </c>
      <c r="F70" s="14"/>
      <c r="G70" s="14">
        <f t="shared" si="2"/>
        <v>2651</v>
      </c>
      <c r="H70" s="14"/>
      <c r="I70" s="14">
        <v>8</v>
      </c>
      <c r="J70" s="14">
        <f t="shared" si="3"/>
        <v>9.638554216867476</v>
      </c>
    </row>
    <row r="71" spans="2:10" ht="12.75">
      <c r="B71" s="14" t="s">
        <v>382</v>
      </c>
      <c r="C71" s="14" t="s">
        <v>5</v>
      </c>
      <c r="D71" s="6">
        <v>58</v>
      </c>
      <c r="E71" s="6">
        <v>4</v>
      </c>
      <c r="F71" s="14"/>
      <c r="G71" s="14">
        <f t="shared" si="2"/>
        <v>3484</v>
      </c>
      <c r="H71" s="14"/>
      <c r="I71" s="14">
        <v>9</v>
      </c>
      <c r="J71" s="14">
        <v>1</v>
      </c>
    </row>
    <row r="72" spans="2:10" ht="12.75">
      <c r="B72" s="14" t="s">
        <v>248</v>
      </c>
      <c r="C72" s="14" t="s">
        <v>310</v>
      </c>
      <c r="D72" s="6">
        <v>58</v>
      </c>
      <c r="E72" s="6">
        <v>44</v>
      </c>
      <c r="F72" s="14"/>
      <c r="G72" s="14">
        <f t="shared" si="2"/>
        <v>3524</v>
      </c>
      <c r="H72" s="14"/>
      <c r="I72" s="14">
        <v>10</v>
      </c>
      <c r="J72" s="14">
        <v>1</v>
      </c>
    </row>
    <row r="73" spans="2:10" ht="12.75">
      <c r="B73" s="14"/>
      <c r="C73" s="14"/>
      <c r="D73" s="6"/>
      <c r="E73" s="6"/>
      <c r="F73" s="14"/>
      <c r="G73" s="14"/>
      <c r="H73" s="14"/>
      <c r="I73" s="14"/>
      <c r="J73" s="14"/>
    </row>
    <row r="74" spans="2:10" ht="12.75">
      <c r="B74" s="14"/>
      <c r="C74" s="14"/>
      <c r="D74" s="6"/>
      <c r="E74" s="6"/>
      <c r="F74" s="14"/>
      <c r="G74" s="14"/>
      <c r="H74" s="14"/>
      <c r="I74" s="14"/>
      <c r="J74" s="14"/>
    </row>
    <row r="75" spans="2:10" ht="12.75">
      <c r="B75" s="14"/>
      <c r="C75" s="14"/>
      <c r="D75" s="6"/>
      <c r="E75" s="6"/>
      <c r="F75" s="14"/>
      <c r="G75" s="14"/>
      <c r="H75" s="14"/>
      <c r="I75" s="14"/>
      <c r="J75" s="14"/>
    </row>
    <row r="76" spans="2:10" ht="12.75">
      <c r="B76" s="14"/>
      <c r="C76" s="14"/>
      <c r="D76" s="6"/>
      <c r="E76" s="6"/>
      <c r="F76" s="14"/>
      <c r="G76" s="14"/>
      <c r="H76" s="14"/>
      <c r="I76" s="14"/>
      <c r="J76" s="14"/>
    </row>
    <row r="77" spans="2:10" ht="12.75">
      <c r="B77" s="9"/>
      <c r="C77" s="14"/>
      <c r="D77" s="14"/>
      <c r="E77" s="14"/>
      <c r="F77" s="14"/>
      <c r="G77" s="14"/>
      <c r="H77" s="14"/>
      <c r="I77" s="14"/>
      <c r="J77" s="14"/>
    </row>
    <row r="78" spans="2:10" ht="12.75">
      <c r="B78" s="9" t="s">
        <v>10</v>
      </c>
      <c r="C78" s="14"/>
      <c r="D78" s="14"/>
      <c r="E78" s="14"/>
      <c r="F78" s="14"/>
      <c r="G78" s="14"/>
      <c r="H78" s="14"/>
      <c r="I78" s="14"/>
      <c r="J78" s="14"/>
    </row>
    <row r="79" spans="2:10" ht="12.75">
      <c r="B79" s="29" t="s">
        <v>265</v>
      </c>
      <c r="C79" s="14" t="s">
        <v>8</v>
      </c>
      <c r="D79" s="14">
        <v>21</v>
      </c>
      <c r="E79" s="14">
        <v>36</v>
      </c>
      <c r="F79" s="14"/>
      <c r="G79" s="14">
        <f aca="true" t="shared" si="4" ref="G79:G94">(D79*60+E79)</f>
        <v>1296</v>
      </c>
      <c r="H79" s="14"/>
      <c r="I79" s="14">
        <v>1</v>
      </c>
      <c r="J79" s="14">
        <f>300-(G79/1296*100)</f>
        <v>200</v>
      </c>
    </row>
    <row r="80" spans="2:10" ht="12.75">
      <c r="B80" s="18" t="s">
        <v>401</v>
      </c>
      <c r="C80" s="14" t="s">
        <v>127</v>
      </c>
      <c r="D80" s="6">
        <v>27</v>
      </c>
      <c r="E80" s="6">
        <v>49</v>
      </c>
      <c r="F80" s="14"/>
      <c r="G80" s="14">
        <f t="shared" si="4"/>
        <v>1669</v>
      </c>
      <c r="H80" s="14"/>
      <c r="I80" s="14">
        <v>2</v>
      </c>
      <c r="J80" s="14">
        <f aca="true" t="shared" si="5" ref="J80:J89">300-(G80/1296*100)</f>
        <v>171.21913580246914</v>
      </c>
    </row>
    <row r="81" spans="2:10" ht="12.75">
      <c r="B81" s="18" t="s">
        <v>405</v>
      </c>
      <c r="C81" s="14" t="s">
        <v>5</v>
      </c>
      <c r="D81" s="49">
        <v>36</v>
      </c>
      <c r="E81" s="50">
        <v>2</v>
      </c>
      <c r="F81" s="6"/>
      <c r="G81" s="14">
        <f t="shared" si="4"/>
        <v>2162</v>
      </c>
      <c r="H81" s="14"/>
      <c r="I81" s="14">
        <v>3</v>
      </c>
      <c r="J81" s="14">
        <f t="shared" si="5"/>
        <v>133.179012345679</v>
      </c>
    </row>
    <row r="82" spans="2:10" ht="12.75">
      <c r="B82" s="14" t="s">
        <v>337</v>
      </c>
      <c r="C82" s="14" t="s">
        <v>14</v>
      </c>
      <c r="D82" s="49">
        <v>36</v>
      </c>
      <c r="E82" s="49">
        <v>40</v>
      </c>
      <c r="F82" s="14"/>
      <c r="G82" s="14">
        <f t="shared" si="4"/>
        <v>2200</v>
      </c>
      <c r="H82" s="14"/>
      <c r="I82" s="14">
        <v>4</v>
      </c>
      <c r="J82" s="14">
        <f t="shared" si="5"/>
        <v>130.2469135802469</v>
      </c>
    </row>
    <row r="83" spans="2:10" ht="12.75">
      <c r="B83" s="29" t="s">
        <v>266</v>
      </c>
      <c r="C83" s="14" t="s">
        <v>58</v>
      </c>
      <c r="D83" s="6">
        <v>38</v>
      </c>
      <c r="E83" s="6">
        <v>26</v>
      </c>
      <c r="F83" s="14"/>
      <c r="G83" s="14">
        <f t="shared" si="4"/>
        <v>2306</v>
      </c>
      <c r="H83" s="14"/>
      <c r="I83" s="14">
        <v>5</v>
      </c>
      <c r="J83" s="14">
        <f t="shared" si="5"/>
        <v>122.0679012345679</v>
      </c>
    </row>
    <row r="84" spans="2:10" ht="12.75">
      <c r="B84" s="18" t="s">
        <v>406</v>
      </c>
      <c r="C84" s="14" t="s">
        <v>14</v>
      </c>
      <c r="D84" s="49">
        <v>56</v>
      </c>
      <c r="E84" s="50">
        <v>24</v>
      </c>
      <c r="F84" s="6"/>
      <c r="G84" s="14">
        <f t="shared" si="4"/>
        <v>3384</v>
      </c>
      <c r="H84" s="14"/>
      <c r="I84" s="14">
        <v>6</v>
      </c>
      <c r="J84" s="14">
        <f t="shared" si="5"/>
        <v>38.88888888888886</v>
      </c>
    </row>
    <row r="85" spans="2:10" ht="12.75">
      <c r="B85" s="23" t="s">
        <v>350</v>
      </c>
      <c r="C85" s="14" t="s">
        <v>110</v>
      </c>
      <c r="D85" s="6">
        <v>56</v>
      </c>
      <c r="E85" s="6">
        <v>44</v>
      </c>
      <c r="F85" s="14"/>
      <c r="G85" s="14">
        <f t="shared" si="4"/>
        <v>3404</v>
      </c>
      <c r="H85" s="14"/>
      <c r="I85" s="14">
        <v>7</v>
      </c>
      <c r="J85" s="14">
        <f t="shared" si="5"/>
        <v>37.34567901234567</v>
      </c>
    </row>
    <row r="86" spans="2:10" ht="12.75">
      <c r="B86" s="14" t="s">
        <v>404</v>
      </c>
      <c r="C86" s="14" t="s">
        <v>8</v>
      </c>
      <c r="D86" s="49">
        <v>57</v>
      </c>
      <c r="E86" s="49">
        <v>26</v>
      </c>
      <c r="F86" s="14"/>
      <c r="G86" s="14">
        <f t="shared" si="4"/>
        <v>3446</v>
      </c>
      <c r="H86" s="14"/>
      <c r="I86" s="14">
        <v>8</v>
      </c>
      <c r="J86" s="14">
        <f t="shared" si="5"/>
        <v>34.104938271604965</v>
      </c>
    </row>
    <row r="87" spans="2:10" ht="12.75">
      <c r="B87" s="14" t="s">
        <v>402</v>
      </c>
      <c r="C87" s="14" t="s">
        <v>8</v>
      </c>
      <c r="D87" s="6">
        <v>58</v>
      </c>
      <c r="E87" s="6">
        <v>48</v>
      </c>
      <c r="F87" s="14"/>
      <c r="G87" s="14">
        <f t="shared" si="4"/>
        <v>3528</v>
      </c>
      <c r="H87" s="14"/>
      <c r="I87" s="14">
        <v>9</v>
      </c>
      <c r="J87" s="14">
        <f t="shared" si="5"/>
        <v>27.77777777777777</v>
      </c>
    </row>
    <row r="88" spans="2:10" ht="12.75">
      <c r="B88" s="14" t="s">
        <v>261</v>
      </c>
      <c r="C88" s="14" t="s">
        <v>127</v>
      </c>
      <c r="D88" s="6">
        <v>62</v>
      </c>
      <c r="E88" s="6">
        <v>4</v>
      </c>
      <c r="F88" s="14"/>
      <c r="G88" s="14">
        <f t="shared" si="4"/>
        <v>3724</v>
      </c>
      <c r="H88" s="14"/>
      <c r="I88" s="14">
        <v>10</v>
      </c>
      <c r="J88" s="14">
        <f t="shared" si="5"/>
        <v>12.65432098765433</v>
      </c>
    </row>
    <row r="89" spans="2:10" ht="12.75">
      <c r="B89" s="14" t="s">
        <v>338</v>
      </c>
      <c r="C89" s="14" t="s">
        <v>14</v>
      </c>
      <c r="D89" s="6">
        <v>64</v>
      </c>
      <c r="E89" s="6">
        <v>10</v>
      </c>
      <c r="F89" s="14"/>
      <c r="G89" s="14">
        <f t="shared" si="4"/>
        <v>3850</v>
      </c>
      <c r="H89" s="14"/>
      <c r="I89" s="14">
        <v>11</v>
      </c>
      <c r="J89" s="14">
        <f t="shared" si="5"/>
        <v>2.9320987654321016</v>
      </c>
    </row>
    <row r="90" spans="2:10" ht="12.75">
      <c r="B90" s="29" t="s">
        <v>400</v>
      </c>
      <c r="C90" s="14" t="s">
        <v>8</v>
      </c>
      <c r="D90" s="6">
        <v>85</v>
      </c>
      <c r="E90" s="6">
        <v>9</v>
      </c>
      <c r="F90" s="14"/>
      <c r="G90" s="14">
        <f t="shared" si="4"/>
        <v>5109</v>
      </c>
      <c r="H90" s="14"/>
      <c r="I90" s="14">
        <v>12</v>
      </c>
      <c r="J90" s="14">
        <v>1</v>
      </c>
    </row>
    <row r="91" spans="2:10" ht="12.75">
      <c r="B91" s="14" t="s">
        <v>282</v>
      </c>
      <c r="C91" s="14" t="s">
        <v>8</v>
      </c>
      <c r="D91" s="6"/>
      <c r="E91" s="6"/>
      <c r="F91" s="14">
        <v>1</v>
      </c>
      <c r="G91" s="14">
        <f t="shared" si="4"/>
        <v>0</v>
      </c>
      <c r="H91" s="14"/>
      <c r="I91" s="14">
        <v>13</v>
      </c>
      <c r="J91" s="14">
        <v>1</v>
      </c>
    </row>
    <row r="92" spans="2:10" ht="12.75">
      <c r="B92" s="14" t="s">
        <v>398</v>
      </c>
      <c r="C92" s="14" t="s">
        <v>8</v>
      </c>
      <c r="D92" s="6"/>
      <c r="E92" s="6"/>
      <c r="F92" s="14">
        <v>1</v>
      </c>
      <c r="G92" s="14">
        <f t="shared" si="4"/>
        <v>0</v>
      </c>
      <c r="H92" s="6"/>
      <c r="I92" s="14">
        <v>14</v>
      </c>
      <c r="J92" s="14">
        <v>1</v>
      </c>
    </row>
    <row r="93" spans="2:10" ht="12.75">
      <c r="B93" s="29" t="s">
        <v>399</v>
      </c>
      <c r="C93" s="14" t="s">
        <v>8</v>
      </c>
      <c r="D93" s="6"/>
      <c r="E93" s="6"/>
      <c r="F93" s="14">
        <v>1</v>
      </c>
      <c r="G93" s="14">
        <f t="shared" si="4"/>
        <v>0</v>
      </c>
      <c r="H93" s="6"/>
      <c r="I93" s="14">
        <v>15</v>
      </c>
      <c r="J93" s="14">
        <v>1</v>
      </c>
    </row>
    <row r="94" spans="2:10" ht="12.75">
      <c r="B94" s="29" t="s">
        <v>403</v>
      </c>
      <c r="C94" s="14" t="s">
        <v>110</v>
      </c>
      <c r="D94" s="6"/>
      <c r="E94" s="6"/>
      <c r="F94" s="14">
        <v>1</v>
      </c>
      <c r="G94" s="14">
        <f t="shared" si="4"/>
        <v>0</v>
      </c>
      <c r="H94" s="14"/>
      <c r="I94" s="14">
        <v>16</v>
      </c>
      <c r="J94" s="14">
        <v>1</v>
      </c>
    </row>
    <row r="95" spans="2:10" ht="12.75">
      <c r="B95" s="14"/>
      <c r="C95" s="14"/>
      <c r="D95" s="14"/>
      <c r="E95" s="14"/>
      <c r="F95" s="14"/>
      <c r="G95" s="14"/>
      <c r="H95" s="14"/>
      <c r="I95" s="14"/>
      <c r="J95" s="14"/>
    </row>
    <row r="96" spans="2:10" ht="12.75">
      <c r="B96" s="9" t="s">
        <v>11</v>
      </c>
      <c r="C96" s="14"/>
      <c r="D96" s="14"/>
      <c r="E96" s="14"/>
      <c r="F96" s="14"/>
      <c r="G96" s="14"/>
      <c r="H96" s="14"/>
      <c r="I96" s="14"/>
      <c r="J96" s="14"/>
    </row>
    <row r="97" spans="2:10" ht="1.5" customHeight="1" hidden="1">
      <c r="B97" s="18" t="s">
        <v>66</v>
      </c>
      <c r="C97" s="14" t="s">
        <v>110</v>
      </c>
      <c r="D97" s="14">
        <v>12</v>
      </c>
      <c r="E97" s="14">
        <v>31</v>
      </c>
      <c r="F97" s="14"/>
      <c r="G97" s="14">
        <f>(D97*60+E97)</f>
        <v>751</v>
      </c>
      <c r="H97" s="14"/>
      <c r="I97" s="14">
        <v>1</v>
      </c>
      <c r="J97" s="14">
        <f>200-(G97/751*100)</f>
        <v>100</v>
      </c>
    </row>
    <row r="98" spans="2:10" ht="12.75">
      <c r="B98" s="18" t="s">
        <v>124</v>
      </c>
      <c r="C98" s="14" t="s">
        <v>110</v>
      </c>
      <c r="D98" s="14">
        <v>19</v>
      </c>
      <c r="E98" s="14">
        <v>10</v>
      </c>
      <c r="F98" s="14"/>
      <c r="G98" s="14">
        <f>(D98*60+E98)</f>
        <v>1150</v>
      </c>
      <c r="H98" s="14"/>
      <c r="I98" s="14">
        <v>2</v>
      </c>
      <c r="J98" s="14">
        <f>200-(G98/751*100)</f>
        <v>46.87083888149135</v>
      </c>
    </row>
    <row r="99" spans="2:10" ht="12.75">
      <c r="B99" s="14" t="s">
        <v>103</v>
      </c>
      <c r="C99" s="14" t="s">
        <v>14</v>
      </c>
      <c r="D99" s="14">
        <v>23</v>
      </c>
      <c r="E99" s="14">
        <v>25</v>
      </c>
      <c r="F99" s="14"/>
      <c r="G99" s="14">
        <f>(D99*60+E99)</f>
        <v>1405</v>
      </c>
      <c r="H99" s="14"/>
      <c r="I99" s="14">
        <v>3</v>
      </c>
      <c r="J99" s="14">
        <f>200-(G99/751*100)</f>
        <v>12.91611185086552</v>
      </c>
    </row>
    <row r="100" spans="2:10" ht="12.75">
      <c r="B100" s="14" t="s">
        <v>116</v>
      </c>
      <c r="C100" s="14" t="s">
        <v>5</v>
      </c>
      <c r="D100" s="14">
        <v>27</v>
      </c>
      <c r="E100" s="14">
        <v>56</v>
      </c>
      <c r="F100" s="14"/>
      <c r="G100" s="14">
        <f>(D100*60+E100)</f>
        <v>1676</v>
      </c>
      <c r="H100" s="14"/>
      <c r="I100" s="14">
        <v>4</v>
      </c>
      <c r="J100" s="14">
        <v>1</v>
      </c>
    </row>
    <row r="101" spans="2:10" ht="12.75">
      <c r="B101" s="9"/>
      <c r="C101" s="14"/>
      <c r="D101" s="14"/>
      <c r="E101" s="14"/>
      <c r="F101" s="14"/>
      <c r="G101" s="14"/>
      <c r="H101" s="14"/>
      <c r="I101" s="14"/>
      <c r="J101" s="14"/>
    </row>
    <row r="102" spans="2:10" ht="12.75">
      <c r="B102" s="14"/>
      <c r="C102" s="14"/>
      <c r="D102" s="14"/>
      <c r="E102" s="14"/>
      <c r="F102" s="14"/>
      <c r="G102" s="14"/>
      <c r="H102" s="14"/>
      <c r="I102" s="14"/>
      <c r="J102" s="14"/>
    </row>
    <row r="103" spans="2:10" ht="12.75">
      <c r="B103" s="14"/>
      <c r="C103" s="14"/>
      <c r="D103" s="14"/>
      <c r="E103" s="14"/>
      <c r="F103" s="14"/>
      <c r="G103" s="14"/>
      <c r="H103" s="14"/>
      <c r="I103" s="14"/>
      <c r="J103" s="14"/>
    </row>
    <row r="104" spans="2:10" ht="12.75">
      <c r="B104" s="9" t="s">
        <v>32</v>
      </c>
      <c r="C104" s="14"/>
      <c r="D104" s="14"/>
      <c r="E104" s="14"/>
      <c r="F104" s="14"/>
      <c r="G104" s="14"/>
      <c r="H104" s="14"/>
      <c r="I104" s="14"/>
      <c r="J104" s="14"/>
    </row>
    <row r="105" spans="2:10" ht="12.75">
      <c r="B105" s="14" t="s">
        <v>1</v>
      </c>
      <c r="C105" s="14" t="s">
        <v>152</v>
      </c>
      <c r="D105" s="14">
        <v>15</v>
      </c>
      <c r="E105" s="14">
        <v>31</v>
      </c>
      <c r="F105" s="14"/>
      <c r="G105" s="14">
        <f>(D105*60+E105)</f>
        <v>931</v>
      </c>
      <c r="H105" s="14"/>
      <c r="I105" s="14">
        <v>1</v>
      </c>
      <c r="J105" s="14">
        <f>200-(G105/931*100)</f>
        <v>100</v>
      </c>
    </row>
    <row r="106" spans="2:10" ht="12.75">
      <c r="B106" s="14" t="s">
        <v>56</v>
      </c>
      <c r="C106" s="14" t="s">
        <v>29</v>
      </c>
      <c r="D106" s="14">
        <v>23</v>
      </c>
      <c r="E106" s="14">
        <v>42</v>
      </c>
      <c r="F106" s="14"/>
      <c r="G106" s="14">
        <f>(D106*60+E106)</f>
        <v>1422</v>
      </c>
      <c r="H106" s="14"/>
      <c r="I106" s="14">
        <v>2</v>
      </c>
      <c r="J106" s="14">
        <f>200-(G106/931*100)</f>
        <v>47.26100966702472</v>
      </c>
    </row>
    <row r="107" spans="2:10" ht="12.75"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2:10" ht="12.75">
      <c r="B108" s="9" t="s">
        <v>31</v>
      </c>
      <c r="C108" s="14"/>
      <c r="D108" s="14"/>
      <c r="E108" s="14"/>
      <c r="F108" s="14"/>
      <c r="G108" s="14"/>
      <c r="H108" s="14"/>
      <c r="I108" s="14"/>
      <c r="J108" s="14"/>
    </row>
    <row r="109" spans="2:10" ht="12.75">
      <c r="B109" s="14" t="s">
        <v>115</v>
      </c>
      <c r="C109" s="14" t="s">
        <v>110</v>
      </c>
      <c r="D109" s="6">
        <v>11</v>
      </c>
      <c r="E109" s="6">
        <v>10</v>
      </c>
      <c r="F109" s="14"/>
      <c r="G109" s="14">
        <f>(D109*60+E109)</f>
        <v>670</v>
      </c>
      <c r="H109" s="14"/>
      <c r="I109" s="14">
        <v>1</v>
      </c>
      <c r="J109" s="14">
        <f>200-(G109/670*100)</f>
        <v>100</v>
      </c>
    </row>
    <row r="110" spans="2:10" ht="12.75">
      <c r="B110" s="14" t="s">
        <v>256</v>
      </c>
      <c r="C110" s="14" t="s">
        <v>257</v>
      </c>
      <c r="D110" s="6">
        <v>12</v>
      </c>
      <c r="E110" s="6">
        <v>41</v>
      </c>
      <c r="F110" s="14"/>
      <c r="G110" s="14">
        <f>(D110*60+E110)</f>
        <v>761</v>
      </c>
      <c r="H110" s="14"/>
      <c r="I110" s="14">
        <v>2</v>
      </c>
      <c r="J110" s="14">
        <f>200-(G110/670*100)</f>
        <v>86.41791044776119</v>
      </c>
    </row>
    <row r="111" spans="2:10" ht="12.75">
      <c r="B111" s="14"/>
      <c r="C111" s="14"/>
      <c r="D111" s="49"/>
      <c r="E111" s="49"/>
      <c r="F111" s="14"/>
      <c r="G111" s="14">
        <f>(D111*60+E111)</f>
        <v>0</v>
      </c>
      <c r="H111" s="14"/>
      <c r="I111" s="14">
        <v>3</v>
      </c>
      <c r="J111" s="14">
        <f>200-(G111/1019*100)</f>
        <v>200</v>
      </c>
    </row>
    <row r="112" spans="2:10" ht="12.75"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2:10" ht="12.75">
      <c r="B113" s="68" t="s">
        <v>59</v>
      </c>
      <c r="C113" s="69"/>
      <c r="D113" s="69"/>
      <c r="E113" s="69"/>
      <c r="F113" s="69"/>
      <c r="G113" s="69"/>
      <c r="H113" s="69"/>
      <c r="I113" s="69"/>
      <c r="J113" s="70"/>
    </row>
    <row r="114" spans="1:10" ht="12.75">
      <c r="A114" s="20"/>
      <c r="B114" s="18"/>
      <c r="C114" s="14"/>
      <c r="D114" s="6"/>
      <c r="E114" s="6"/>
      <c r="F114" s="6"/>
      <c r="G114" s="14"/>
      <c r="H114" s="6"/>
      <c r="I114" s="6"/>
      <c r="J114" s="14"/>
    </row>
    <row r="115" spans="1:10" ht="12.75">
      <c r="A115" s="20"/>
      <c r="B115" s="9" t="s">
        <v>20</v>
      </c>
      <c r="C115" s="9" t="s">
        <v>17</v>
      </c>
      <c r="D115" s="9" t="s">
        <v>18</v>
      </c>
      <c r="E115" s="9" t="s">
        <v>19</v>
      </c>
      <c r="F115" s="10" t="s">
        <v>23</v>
      </c>
      <c r="G115" s="11" t="s">
        <v>21</v>
      </c>
      <c r="H115" s="11" t="s">
        <v>41</v>
      </c>
      <c r="I115" s="12" t="s">
        <v>28</v>
      </c>
      <c r="J115" s="9" t="s">
        <v>22</v>
      </c>
    </row>
    <row r="116" spans="2:10" ht="15">
      <c r="B116" s="13" t="s">
        <v>0</v>
      </c>
      <c r="C116" s="14"/>
      <c r="D116" s="14"/>
      <c r="E116" s="14"/>
      <c r="F116" s="14"/>
      <c r="G116" s="14"/>
      <c r="H116" s="14"/>
      <c r="I116" s="14"/>
      <c r="J116" s="14"/>
    </row>
    <row r="117" spans="2:10" ht="12.75">
      <c r="B117" s="28" t="s">
        <v>394</v>
      </c>
      <c r="C117" s="14" t="s">
        <v>14</v>
      </c>
      <c r="D117" s="6">
        <v>24</v>
      </c>
      <c r="E117" s="6">
        <v>16</v>
      </c>
      <c r="F117" s="14"/>
      <c r="G117" s="14">
        <f aca="true" t="shared" si="6" ref="G117:G127">(D117*60+E117)</f>
        <v>1456</v>
      </c>
      <c r="H117" s="14"/>
      <c r="I117" s="14">
        <v>1</v>
      </c>
      <c r="J117" s="14">
        <f>300-(G117/1456*100)</f>
        <v>200</v>
      </c>
    </row>
    <row r="118" spans="2:10" ht="12.75">
      <c r="B118" s="18" t="s">
        <v>275</v>
      </c>
      <c r="C118" s="14" t="s">
        <v>110</v>
      </c>
      <c r="D118" s="38">
        <v>30</v>
      </c>
      <c r="E118" s="19">
        <v>13</v>
      </c>
      <c r="F118" s="14"/>
      <c r="G118" s="14">
        <f t="shared" si="6"/>
        <v>1813</v>
      </c>
      <c r="H118" s="14"/>
      <c r="I118" s="14">
        <v>2</v>
      </c>
      <c r="J118" s="14">
        <f aca="true" t="shared" si="7" ref="J118:J127">300-(G118/1456*100)</f>
        <v>175.48076923076923</v>
      </c>
    </row>
    <row r="119" spans="2:10" ht="12.75">
      <c r="B119" s="14" t="s">
        <v>204</v>
      </c>
      <c r="C119" s="14" t="s">
        <v>14</v>
      </c>
      <c r="D119" s="38">
        <v>38</v>
      </c>
      <c r="E119" s="19">
        <v>16</v>
      </c>
      <c r="F119" s="14"/>
      <c r="G119" s="14">
        <f t="shared" si="6"/>
        <v>2296</v>
      </c>
      <c r="H119" s="14"/>
      <c r="I119" s="14">
        <v>3</v>
      </c>
      <c r="J119" s="14">
        <f t="shared" si="7"/>
        <v>142.30769230769232</v>
      </c>
    </row>
    <row r="120" spans="2:10" ht="12.75">
      <c r="B120" s="18" t="s">
        <v>249</v>
      </c>
      <c r="C120" s="14" t="s">
        <v>8</v>
      </c>
      <c r="D120" s="6">
        <v>42</v>
      </c>
      <c r="E120" s="6">
        <v>9</v>
      </c>
      <c r="F120" s="14"/>
      <c r="G120" s="14">
        <f t="shared" si="6"/>
        <v>2529</v>
      </c>
      <c r="H120" s="14"/>
      <c r="I120" s="14">
        <v>4</v>
      </c>
      <c r="J120" s="14">
        <f t="shared" si="7"/>
        <v>126.30494505494505</v>
      </c>
    </row>
    <row r="121" spans="2:10" ht="12.75">
      <c r="B121" s="14" t="s">
        <v>396</v>
      </c>
      <c r="C121" s="14" t="s">
        <v>8</v>
      </c>
      <c r="D121" s="49">
        <v>51</v>
      </c>
      <c r="E121" s="49">
        <v>7</v>
      </c>
      <c r="F121" s="14"/>
      <c r="G121" s="14">
        <f t="shared" si="6"/>
        <v>3067</v>
      </c>
      <c r="H121" s="14"/>
      <c r="I121" s="14">
        <v>5</v>
      </c>
      <c r="J121" s="14">
        <f t="shared" si="7"/>
        <v>89.35439560439562</v>
      </c>
    </row>
    <row r="122" spans="2:10" ht="12.75">
      <c r="B122" s="18" t="s">
        <v>344</v>
      </c>
      <c r="C122" s="14" t="s">
        <v>110</v>
      </c>
      <c r="D122" s="38">
        <v>54</v>
      </c>
      <c r="E122" s="19">
        <v>49</v>
      </c>
      <c r="F122" s="14"/>
      <c r="G122" s="14">
        <f t="shared" si="6"/>
        <v>3289</v>
      </c>
      <c r="H122" s="14"/>
      <c r="I122" s="14">
        <v>6</v>
      </c>
      <c r="J122" s="14">
        <f t="shared" si="7"/>
        <v>74.10714285714283</v>
      </c>
    </row>
    <row r="123" spans="2:10" ht="12.75">
      <c r="B123" s="14" t="s">
        <v>273</v>
      </c>
      <c r="C123" s="14" t="s">
        <v>127</v>
      </c>
      <c r="D123" s="38">
        <v>56</v>
      </c>
      <c r="E123" s="19">
        <v>48</v>
      </c>
      <c r="F123" s="14"/>
      <c r="G123" s="14">
        <f t="shared" si="6"/>
        <v>3408</v>
      </c>
      <c r="H123" s="14"/>
      <c r="I123" s="14">
        <v>7</v>
      </c>
      <c r="J123" s="14">
        <f t="shared" si="7"/>
        <v>65.93406593406593</v>
      </c>
    </row>
    <row r="124" spans="2:10" ht="12.75">
      <c r="B124" s="28" t="s">
        <v>289</v>
      </c>
      <c r="C124" s="14" t="s">
        <v>8</v>
      </c>
      <c r="D124" s="49">
        <v>63</v>
      </c>
      <c r="E124" s="49">
        <v>14</v>
      </c>
      <c r="F124" s="14"/>
      <c r="G124" s="14">
        <f t="shared" si="6"/>
        <v>3794</v>
      </c>
      <c r="H124" s="14"/>
      <c r="I124" s="14">
        <v>8</v>
      </c>
      <c r="J124" s="14">
        <f t="shared" si="7"/>
        <v>39.423076923076906</v>
      </c>
    </row>
    <row r="125" spans="2:10" ht="12.75">
      <c r="B125" s="29" t="s">
        <v>347</v>
      </c>
      <c r="C125" s="14" t="s">
        <v>110</v>
      </c>
      <c r="D125" s="6">
        <v>64</v>
      </c>
      <c r="E125" s="6">
        <v>7</v>
      </c>
      <c r="F125" s="14"/>
      <c r="G125" s="14">
        <f t="shared" si="6"/>
        <v>3847</v>
      </c>
      <c r="H125" s="14"/>
      <c r="I125" s="14">
        <v>9</v>
      </c>
      <c r="J125" s="14">
        <f t="shared" si="7"/>
        <v>35.78296703296701</v>
      </c>
    </row>
    <row r="126" spans="2:10" ht="12.75">
      <c r="B126" s="28" t="s">
        <v>393</v>
      </c>
      <c r="C126" s="14" t="s">
        <v>8</v>
      </c>
      <c r="D126" s="38">
        <v>70</v>
      </c>
      <c r="E126" s="19">
        <v>34</v>
      </c>
      <c r="F126" s="14"/>
      <c r="G126" s="14">
        <f t="shared" si="6"/>
        <v>4234</v>
      </c>
      <c r="H126" s="14"/>
      <c r="I126" s="14">
        <v>10</v>
      </c>
      <c r="J126" s="14">
        <f t="shared" si="7"/>
        <v>9.2032967032967</v>
      </c>
    </row>
    <row r="127" spans="2:10" ht="12.75">
      <c r="B127" s="18" t="s">
        <v>280</v>
      </c>
      <c r="C127" s="14" t="s">
        <v>8</v>
      </c>
      <c r="D127" s="38">
        <v>72</v>
      </c>
      <c r="E127" s="19">
        <v>29</v>
      </c>
      <c r="F127" s="14"/>
      <c r="G127" s="14">
        <f t="shared" si="6"/>
        <v>4349</v>
      </c>
      <c r="H127" s="14"/>
      <c r="I127" s="14">
        <v>11</v>
      </c>
      <c r="J127" s="14">
        <f t="shared" si="7"/>
        <v>1.3049450549450512</v>
      </c>
    </row>
    <row r="128" spans="2:10" ht="12.75">
      <c r="B128" s="18"/>
      <c r="C128" s="14"/>
      <c r="D128" s="38"/>
      <c r="E128" s="19"/>
      <c r="F128" s="14"/>
      <c r="G128" s="14"/>
      <c r="H128" s="14"/>
      <c r="I128" s="14"/>
      <c r="J128" s="14"/>
    </row>
    <row r="129" spans="2:10" ht="12.75">
      <c r="B129" s="14"/>
      <c r="C129" s="14"/>
      <c r="D129" s="38"/>
      <c r="E129" s="19"/>
      <c r="F129" s="14"/>
      <c r="G129" s="14"/>
      <c r="H129" s="14"/>
      <c r="I129" s="14"/>
      <c r="J129" s="14"/>
    </row>
    <row r="130" spans="2:10" ht="12.75"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2:10" ht="14.25">
      <c r="B131" s="15" t="s">
        <v>3</v>
      </c>
      <c r="C131" s="14"/>
      <c r="D131" s="14"/>
      <c r="E131" s="14"/>
      <c r="F131" s="14"/>
      <c r="G131" s="14"/>
      <c r="H131" s="14"/>
      <c r="I131" s="14"/>
      <c r="J131" s="14"/>
    </row>
    <row r="132" spans="2:10" ht="12.75">
      <c r="B132" s="14" t="s">
        <v>308</v>
      </c>
      <c r="C132" s="14" t="s">
        <v>14</v>
      </c>
      <c r="D132" s="6">
        <v>31</v>
      </c>
      <c r="E132" s="6">
        <v>57</v>
      </c>
      <c r="F132" s="14"/>
      <c r="G132" s="14">
        <f>(D132*60+E132)</f>
        <v>1917</v>
      </c>
      <c r="H132" s="14"/>
      <c r="I132" s="14">
        <v>1</v>
      </c>
      <c r="J132" s="14">
        <f>200-(G132/1917*100)</f>
        <v>100</v>
      </c>
    </row>
    <row r="133" spans="2:10" ht="12.75">
      <c r="B133" s="14" t="s">
        <v>395</v>
      </c>
      <c r="C133" s="14" t="s">
        <v>14</v>
      </c>
      <c r="D133" s="6">
        <v>32</v>
      </c>
      <c r="E133" s="6">
        <v>42</v>
      </c>
      <c r="F133" s="14"/>
      <c r="G133" s="14">
        <f>(D133*60+E133)</f>
        <v>1962</v>
      </c>
      <c r="H133" s="14"/>
      <c r="I133" s="14">
        <v>2</v>
      </c>
      <c r="J133" s="14">
        <f>200-(G133/1917*100)</f>
        <v>97.65258215962443</v>
      </c>
    </row>
    <row r="134" spans="2:10" ht="12.75">
      <c r="B134" s="14" t="s">
        <v>294</v>
      </c>
      <c r="C134" s="14" t="s">
        <v>58</v>
      </c>
      <c r="D134" s="6">
        <v>40</v>
      </c>
      <c r="E134" s="2">
        <v>3</v>
      </c>
      <c r="F134" s="14"/>
      <c r="G134" s="14">
        <f>(D134*60+E134)</f>
        <v>2403</v>
      </c>
      <c r="H134" s="14"/>
      <c r="I134" s="14">
        <v>3</v>
      </c>
      <c r="J134" s="14">
        <f>200-(G134/1917*100)</f>
        <v>74.64788732394365</v>
      </c>
    </row>
    <row r="135" spans="2:10" ht="12.75">
      <c r="B135" s="14" t="s">
        <v>209</v>
      </c>
      <c r="C135" s="14" t="s">
        <v>8</v>
      </c>
      <c r="D135" s="6">
        <v>52</v>
      </c>
      <c r="E135" s="6">
        <v>51</v>
      </c>
      <c r="F135" s="14"/>
      <c r="G135" s="14">
        <f>(D135*60+E135)</f>
        <v>3171</v>
      </c>
      <c r="H135" s="14"/>
      <c r="I135" s="14">
        <v>4</v>
      </c>
      <c r="J135" s="14">
        <f>200-(G135/1917*100)</f>
        <v>34.585289514866986</v>
      </c>
    </row>
    <row r="136" spans="2:10" ht="12.75">
      <c r="B136" s="18" t="s">
        <v>206</v>
      </c>
      <c r="C136" s="14" t="s">
        <v>8</v>
      </c>
      <c r="D136" s="6">
        <v>53</v>
      </c>
      <c r="E136" s="19">
        <v>20</v>
      </c>
      <c r="F136" s="14"/>
      <c r="G136" s="14">
        <f>(D136*60+E136)</f>
        <v>3200</v>
      </c>
      <c r="H136" s="14"/>
      <c r="I136" s="14">
        <v>5</v>
      </c>
      <c r="J136" s="14">
        <f>200-(G136/1917*100)</f>
        <v>33.07250912884717</v>
      </c>
    </row>
    <row r="137" spans="2:10" ht="12.75">
      <c r="B137" s="18"/>
      <c r="C137" s="14"/>
      <c r="D137" s="38"/>
      <c r="E137" s="19"/>
      <c r="F137" s="14"/>
      <c r="G137" s="14"/>
      <c r="H137" s="14"/>
      <c r="I137" s="14"/>
      <c r="J137" s="14"/>
    </row>
    <row r="138" spans="2:10" ht="12.75">
      <c r="B138" s="14"/>
      <c r="C138" s="14"/>
      <c r="D138" s="38"/>
      <c r="E138" s="19"/>
      <c r="F138" s="14"/>
      <c r="G138" s="14"/>
      <c r="H138" s="14"/>
      <c r="I138" s="14"/>
      <c r="J138" s="14"/>
    </row>
    <row r="139" spans="2:10" ht="12.75">
      <c r="B139" s="14"/>
      <c r="C139" s="14"/>
      <c r="D139" s="14"/>
      <c r="E139" s="14"/>
      <c r="F139" s="14"/>
      <c r="G139" s="14"/>
      <c r="H139" s="14"/>
      <c r="I139" s="14"/>
      <c r="J139" s="14"/>
    </row>
    <row r="140" spans="2:10" ht="12.75">
      <c r="B140" s="9" t="s">
        <v>2</v>
      </c>
      <c r="C140" s="14"/>
      <c r="D140" s="14"/>
      <c r="E140" s="14"/>
      <c r="F140" s="14"/>
      <c r="G140" s="14"/>
      <c r="H140" s="14"/>
      <c r="I140" s="14"/>
      <c r="J140" s="14"/>
    </row>
    <row r="141" spans="2:10" ht="12.75">
      <c r="B141" s="18" t="s">
        <v>212</v>
      </c>
      <c r="C141" s="14" t="s">
        <v>5</v>
      </c>
      <c r="D141" s="6">
        <v>20</v>
      </c>
      <c r="E141" s="6">
        <v>41</v>
      </c>
      <c r="F141" s="14"/>
      <c r="G141" s="14">
        <f>(D141*60+E141)</f>
        <v>1241</v>
      </c>
      <c r="H141" s="14"/>
      <c r="I141" s="14">
        <v>1</v>
      </c>
      <c r="J141" s="14">
        <f>200-(G141/1241*100)</f>
        <v>100</v>
      </c>
    </row>
    <row r="142" spans="2:10" ht="12.75">
      <c r="B142" s="14" t="s">
        <v>194</v>
      </c>
      <c r="C142" s="14" t="s">
        <v>5</v>
      </c>
      <c r="D142" s="6">
        <v>32</v>
      </c>
      <c r="E142" s="6">
        <v>13</v>
      </c>
      <c r="F142" s="14"/>
      <c r="G142" s="14">
        <f>(D142*60+E142)</f>
        <v>1933</v>
      </c>
      <c r="H142" s="14"/>
      <c r="I142" s="14">
        <v>2</v>
      </c>
      <c r="J142" s="14">
        <f>200-(G142/1241*100)</f>
        <v>44.238517324738126</v>
      </c>
    </row>
    <row r="143" spans="2:10" ht="12.75">
      <c r="B143" s="18" t="s">
        <v>368</v>
      </c>
      <c r="C143" s="14" t="s">
        <v>58</v>
      </c>
      <c r="D143" s="6">
        <v>62</v>
      </c>
      <c r="E143" s="6">
        <v>16</v>
      </c>
      <c r="F143" s="14"/>
      <c r="G143" s="14">
        <f>(D143*60+E143)</f>
        <v>3736</v>
      </c>
      <c r="H143" s="14"/>
      <c r="I143" s="14">
        <v>3</v>
      </c>
      <c r="J143" s="14">
        <v>1</v>
      </c>
    </row>
    <row r="144" spans="2:10" ht="12.75">
      <c r="B144" s="18" t="s">
        <v>192</v>
      </c>
      <c r="C144" s="14" t="s">
        <v>58</v>
      </c>
      <c r="D144" s="38">
        <v>71</v>
      </c>
      <c r="E144" s="19">
        <v>24</v>
      </c>
      <c r="F144" s="14"/>
      <c r="G144" s="14">
        <f>(D144*60+E144)</f>
        <v>4284</v>
      </c>
      <c r="H144" s="14"/>
      <c r="I144" s="14">
        <v>4</v>
      </c>
      <c r="J144" s="14">
        <v>1</v>
      </c>
    </row>
    <row r="145" spans="2:10" ht="12.75">
      <c r="B145" s="14"/>
      <c r="C145" s="14"/>
      <c r="D145" s="38"/>
      <c r="E145" s="19"/>
      <c r="F145" s="14"/>
      <c r="G145" s="14"/>
      <c r="H145" s="14"/>
      <c r="I145" s="14"/>
      <c r="J145" s="14"/>
    </row>
    <row r="146" spans="2:10" ht="12.75">
      <c r="B146" s="14"/>
      <c r="C146" s="14"/>
      <c r="D146" s="38"/>
      <c r="E146" s="19"/>
      <c r="F146" s="14"/>
      <c r="G146" s="14"/>
      <c r="H146" s="14"/>
      <c r="I146" s="14"/>
      <c r="J146" s="14"/>
    </row>
    <row r="147" spans="2:10" ht="12.75">
      <c r="B147" s="28"/>
      <c r="C147" s="14"/>
      <c r="D147" s="38"/>
      <c r="E147" s="19"/>
      <c r="F147" s="14"/>
      <c r="G147" s="14"/>
      <c r="H147" s="14"/>
      <c r="I147" s="14"/>
      <c r="J147" s="14"/>
    </row>
    <row r="148" spans="2:10" ht="12.75">
      <c r="B148" s="18"/>
      <c r="C148" s="14"/>
      <c r="D148" s="6"/>
      <c r="E148" s="6"/>
      <c r="F148" s="14"/>
      <c r="G148" s="14"/>
      <c r="H148" s="14"/>
      <c r="I148" s="14"/>
      <c r="J148" s="14"/>
    </row>
    <row r="149" spans="2:10" ht="12.75">
      <c r="B149" s="14"/>
      <c r="C149" s="14"/>
      <c r="D149" s="14"/>
      <c r="E149" s="14"/>
      <c r="F149" s="14"/>
      <c r="G149" s="14"/>
      <c r="H149" s="14"/>
      <c r="I149" s="14"/>
      <c r="J149" s="14"/>
    </row>
    <row r="150" spans="2:10" ht="12.75">
      <c r="B150" s="9" t="s">
        <v>6</v>
      </c>
      <c r="C150" s="14"/>
      <c r="D150" s="14"/>
      <c r="E150" s="14"/>
      <c r="F150" s="14"/>
      <c r="G150" s="14"/>
      <c r="H150" s="14"/>
      <c r="I150" s="14"/>
      <c r="J150" s="14"/>
    </row>
    <row r="151" spans="2:10" ht="12.75">
      <c r="B151" s="14" t="s">
        <v>94</v>
      </c>
      <c r="C151" s="14" t="s">
        <v>58</v>
      </c>
      <c r="D151" s="6">
        <v>42</v>
      </c>
      <c r="E151" s="6">
        <v>4</v>
      </c>
      <c r="F151" s="14"/>
      <c r="G151" s="14">
        <f>(D151*60+E151)</f>
        <v>2524</v>
      </c>
      <c r="H151" s="14"/>
      <c r="I151" s="14">
        <v>1</v>
      </c>
      <c r="J151" s="14">
        <f>200-(G151/2524*100)</f>
        <v>100</v>
      </c>
    </row>
    <row r="152" spans="2:10" ht="12.75">
      <c r="B152" s="14" t="s">
        <v>202</v>
      </c>
      <c r="C152" s="14" t="s">
        <v>8</v>
      </c>
      <c r="D152" s="6">
        <v>93</v>
      </c>
      <c r="E152" s="6">
        <v>20</v>
      </c>
      <c r="F152" s="14"/>
      <c r="G152" s="14">
        <f>(D152*60+E152)</f>
        <v>5600</v>
      </c>
      <c r="H152" s="14"/>
      <c r="I152" s="14">
        <v>2</v>
      </c>
      <c r="J152" s="14">
        <v>1</v>
      </c>
    </row>
    <row r="153" spans="2:10" ht="12.75">
      <c r="B153" s="14"/>
      <c r="C153" s="14"/>
      <c r="D153" s="6"/>
      <c r="E153" s="6"/>
      <c r="F153" s="14"/>
      <c r="G153" s="14"/>
      <c r="H153" s="14"/>
      <c r="I153" s="14"/>
      <c r="J153" s="14"/>
    </row>
    <row r="154" spans="2:10" ht="12.75">
      <c r="B154" s="14"/>
      <c r="C154" s="14"/>
      <c r="D154" s="6"/>
      <c r="E154" s="6"/>
      <c r="F154" s="14"/>
      <c r="G154" s="14"/>
      <c r="H154" s="14"/>
      <c r="I154" s="14"/>
      <c r="J154" s="14"/>
    </row>
    <row r="155" spans="2:10" ht="12.75">
      <c r="B155" s="14"/>
      <c r="C155" s="14"/>
      <c r="D155" s="6"/>
      <c r="E155" s="6"/>
      <c r="F155" s="14"/>
      <c r="G155" s="14"/>
      <c r="H155" s="14"/>
      <c r="I155" s="14"/>
      <c r="J155" s="14"/>
    </row>
    <row r="156" spans="2:10" ht="12.75">
      <c r="B156" s="14"/>
      <c r="C156" s="14"/>
      <c r="D156" s="14"/>
      <c r="E156" s="14"/>
      <c r="F156" s="14"/>
      <c r="G156" s="14"/>
      <c r="H156" s="14"/>
      <c r="I156" s="14"/>
      <c r="J156" s="14"/>
    </row>
    <row r="157" spans="2:10" ht="12.75">
      <c r="B157" s="9" t="s">
        <v>7</v>
      </c>
      <c r="C157" s="14"/>
      <c r="D157" s="14"/>
      <c r="E157" s="14"/>
      <c r="F157" s="14"/>
      <c r="G157" s="14"/>
      <c r="H157" s="14"/>
      <c r="I157" s="14"/>
      <c r="J157" s="14"/>
    </row>
    <row r="158" spans="2:10" ht="12.75">
      <c r="B158" s="18" t="s">
        <v>251</v>
      </c>
      <c r="C158" s="14" t="s">
        <v>110</v>
      </c>
      <c r="D158" s="6">
        <v>12</v>
      </c>
      <c r="E158" s="6">
        <v>8</v>
      </c>
      <c r="F158" s="14"/>
      <c r="G158" s="14">
        <f aca="true" t="shared" si="8" ref="G158:G165">(D158*60+E158)</f>
        <v>728</v>
      </c>
      <c r="H158" s="14"/>
      <c r="I158" s="14">
        <v>1</v>
      </c>
      <c r="J158" s="14">
        <f>300-(G158/728*100)</f>
        <v>200</v>
      </c>
    </row>
    <row r="159" spans="2:10" ht="12.75">
      <c r="B159" s="14" t="s">
        <v>242</v>
      </c>
      <c r="C159" s="14" t="s">
        <v>14</v>
      </c>
      <c r="D159" s="6">
        <v>22</v>
      </c>
      <c r="E159" s="6">
        <v>49</v>
      </c>
      <c r="F159" s="14"/>
      <c r="G159" s="14">
        <f t="shared" si="8"/>
        <v>1369</v>
      </c>
      <c r="H159" s="14"/>
      <c r="I159" s="14">
        <v>2</v>
      </c>
      <c r="J159" s="14">
        <f>300-(G159/728*100)</f>
        <v>111.95054945054946</v>
      </c>
    </row>
    <row r="160" spans="2:10" ht="12.75">
      <c r="B160" s="14" t="s">
        <v>250</v>
      </c>
      <c r="C160" s="14" t="s">
        <v>110</v>
      </c>
      <c r="D160" s="49">
        <v>28</v>
      </c>
      <c r="E160" s="49">
        <v>16</v>
      </c>
      <c r="F160" s="14"/>
      <c r="G160" s="14">
        <f t="shared" si="8"/>
        <v>1696</v>
      </c>
      <c r="H160" s="14"/>
      <c r="I160" s="14">
        <v>3</v>
      </c>
      <c r="J160" s="14">
        <f>300-(G160/728*100)</f>
        <v>67.03296703296701</v>
      </c>
    </row>
    <row r="161" spans="2:10" ht="12.75">
      <c r="B161" s="14" t="s">
        <v>99</v>
      </c>
      <c r="C161" s="14" t="s">
        <v>5</v>
      </c>
      <c r="D161" s="6">
        <v>31</v>
      </c>
      <c r="E161" s="6">
        <v>21</v>
      </c>
      <c r="F161" s="14"/>
      <c r="G161" s="14">
        <f t="shared" si="8"/>
        <v>1881</v>
      </c>
      <c r="H161" s="14"/>
      <c r="I161" s="14">
        <v>4</v>
      </c>
      <c r="J161" s="14">
        <f>300-(G161/728*100)</f>
        <v>41.620879120879124</v>
      </c>
    </row>
    <row r="162" spans="2:10" ht="12.75">
      <c r="B162" s="14" t="s">
        <v>278</v>
      </c>
      <c r="C162" s="14" t="s">
        <v>5</v>
      </c>
      <c r="D162" s="49">
        <v>34</v>
      </c>
      <c r="E162" s="49">
        <v>45</v>
      </c>
      <c r="F162" s="14"/>
      <c r="G162" s="14">
        <f t="shared" si="8"/>
        <v>2085</v>
      </c>
      <c r="H162" s="14"/>
      <c r="I162" s="14">
        <v>5</v>
      </c>
      <c r="J162" s="14">
        <f>300-(G162/728*100)</f>
        <v>13.59890109890108</v>
      </c>
    </row>
    <row r="163" spans="2:10" ht="12.75">
      <c r="B163" s="14" t="s">
        <v>197</v>
      </c>
      <c r="C163" s="14" t="s">
        <v>5</v>
      </c>
      <c r="D163" s="6">
        <v>40</v>
      </c>
      <c r="E163" s="6">
        <v>50</v>
      </c>
      <c r="F163" s="14"/>
      <c r="G163" s="14">
        <f t="shared" si="8"/>
        <v>2450</v>
      </c>
      <c r="H163" s="14"/>
      <c r="I163" s="14">
        <v>6</v>
      </c>
      <c r="J163" s="14">
        <v>1</v>
      </c>
    </row>
    <row r="164" spans="2:10" ht="12.75">
      <c r="B164" s="14" t="s">
        <v>252</v>
      </c>
      <c r="C164" s="14" t="s">
        <v>5</v>
      </c>
      <c r="D164" s="6">
        <v>41</v>
      </c>
      <c r="E164" s="6">
        <v>51</v>
      </c>
      <c r="F164" s="14"/>
      <c r="G164" s="14">
        <f t="shared" si="8"/>
        <v>2511</v>
      </c>
      <c r="H164" s="14"/>
      <c r="I164" s="14">
        <v>7</v>
      </c>
      <c r="J164" s="14">
        <v>1</v>
      </c>
    </row>
    <row r="165" spans="2:10" ht="12.75">
      <c r="B165" s="14" t="s">
        <v>312</v>
      </c>
      <c r="C165" s="14" t="s">
        <v>8</v>
      </c>
      <c r="D165" s="6">
        <v>78</v>
      </c>
      <c r="E165" s="19">
        <v>15</v>
      </c>
      <c r="F165" s="6"/>
      <c r="G165" s="14">
        <f t="shared" si="8"/>
        <v>4695</v>
      </c>
      <c r="H165" s="14"/>
      <c r="I165" s="14">
        <v>8</v>
      </c>
      <c r="J165" s="14">
        <v>1</v>
      </c>
    </row>
    <row r="166" spans="2:10" ht="12.75">
      <c r="B166" s="18"/>
      <c r="C166" s="14"/>
      <c r="D166" s="49"/>
      <c r="E166" s="49"/>
      <c r="F166" s="14"/>
      <c r="G166" s="14"/>
      <c r="H166" s="14"/>
      <c r="I166" s="14"/>
      <c r="J166" s="14"/>
    </row>
    <row r="167" spans="2:10" ht="12.75">
      <c r="B167" s="14"/>
      <c r="C167" s="14"/>
      <c r="D167" s="6"/>
      <c r="E167" s="6"/>
      <c r="F167" s="14"/>
      <c r="G167" s="14"/>
      <c r="H167" s="14"/>
      <c r="I167" s="14"/>
      <c r="J167" s="14"/>
    </row>
    <row r="168" spans="2:10" ht="12.75">
      <c r="B168" s="14"/>
      <c r="C168" s="14"/>
      <c r="D168" s="49"/>
      <c r="E168" s="49"/>
      <c r="F168" s="14"/>
      <c r="G168" s="14"/>
      <c r="H168" s="14"/>
      <c r="I168" s="14"/>
      <c r="J168" s="14"/>
    </row>
    <row r="169" spans="2:10" ht="12.75">
      <c r="B169" s="18"/>
      <c r="C169" s="14"/>
      <c r="D169" s="6"/>
      <c r="E169" s="19"/>
      <c r="F169" s="6"/>
      <c r="G169" s="14"/>
      <c r="H169" s="14"/>
      <c r="I169" s="14"/>
      <c r="J169" s="14"/>
    </row>
    <row r="170" spans="2:10" ht="12.75">
      <c r="B170" s="14"/>
      <c r="C170" s="14"/>
      <c r="D170" s="6"/>
      <c r="E170" s="6"/>
      <c r="F170" s="14"/>
      <c r="G170" s="14"/>
      <c r="H170" s="14"/>
      <c r="I170" s="14"/>
      <c r="J170" s="14"/>
    </row>
    <row r="171" spans="2:10" ht="12.75">
      <c r="B171" s="14"/>
      <c r="C171" s="14"/>
      <c r="D171" s="14"/>
      <c r="E171" s="14"/>
      <c r="F171" s="14"/>
      <c r="G171" s="14"/>
      <c r="H171" s="14"/>
      <c r="I171" s="14"/>
      <c r="J171" s="14"/>
    </row>
    <row r="172" spans="2:10" ht="12.75">
      <c r="B172" s="14"/>
      <c r="C172" s="14"/>
      <c r="D172" s="14"/>
      <c r="E172" s="14"/>
      <c r="F172" s="14"/>
      <c r="G172" s="14"/>
      <c r="H172" s="14"/>
      <c r="I172" s="14"/>
      <c r="J172" s="14"/>
    </row>
    <row r="173" spans="2:10" ht="12.75">
      <c r="B173" s="18"/>
      <c r="C173" s="14"/>
      <c r="D173" s="14"/>
      <c r="E173" s="14"/>
      <c r="F173" s="14"/>
      <c r="G173" s="14"/>
      <c r="H173" s="14"/>
      <c r="I173" s="14"/>
      <c r="J173" s="14"/>
    </row>
    <row r="174" spans="2:10" ht="12.75">
      <c r="B174" s="14"/>
      <c r="C174" s="14"/>
      <c r="D174" s="14"/>
      <c r="E174" s="14"/>
      <c r="F174" s="14"/>
      <c r="G174" s="14"/>
      <c r="H174" s="14"/>
      <c r="I174" s="14"/>
      <c r="J174" s="14"/>
    </row>
    <row r="175" spans="2:10" ht="12.75">
      <c r="B175" s="14"/>
      <c r="C175" s="14"/>
      <c r="D175" s="14"/>
      <c r="E175" s="14"/>
      <c r="F175" s="14"/>
      <c r="G175" s="14"/>
      <c r="H175" s="14"/>
      <c r="I175" s="14"/>
      <c r="J175" s="14"/>
    </row>
    <row r="176" spans="2:10" ht="12.75">
      <c r="B176" s="14"/>
      <c r="C176" s="14"/>
      <c r="D176" s="14"/>
      <c r="E176" s="14"/>
      <c r="F176" s="14"/>
      <c r="G176" s="14"/>
      <c r="H176" s="14"/>
      <c r="I176" s="14"/>
      <c r="J176" s="14"/>
    </row>
    <row r="177" spans="2:10" ht="12.75">
      <c r="B177" s="14"/>
      <c r="C177" s="14"/>
      <c r="D177" s="14"/>
      <c r="E177" s="14"/>
      <c r="F177" s="14"/>
      <c r="G177" s="14"/>
      <c r="H177" s="14"/>
      <c r="I177" s="14"/>
      <c r="J177" s="14"/>
    </row>
    <row r="178" spans="2:10" ht="12.75">
      <c r="B178" s="9" t="s">
        <v>9</v>
      </c>
      <c r="C178" s="14"/>
      <c r="D178" s="14"/>
      <c r="E178" s="14"/>
      <c r="F178" s="14"/>
      <c r="G178" s="14"/>
      <c r="H178" s="14"/>
      <c r="I178" s="14"/>
      <c r="J178" s="14"/>
    </row>
    <row r="179" spans="2:10" ht="12.75">
      <c r="B179" s="14" t="s">
        <v>225</v>
      </c>
      <c r="C179" s="14" t="s">
        <v>58</v>
      </c>
      <c r="D179" s="6">
        <v>18</v>
      </c>
      <c r="E179" s="6">
        <v>44</v>
      </c>
      <c r="F179" s="14"/>
      <c r="G179" s="14">
        <f aca="true" t="shared" si="9" ref="G179:G190">(D179*60+E179)</f>
        <v>1124</v>
      </c>
      <c r="H179" s="14"/>
      <c r="I179" s="14">
        <v>1</v>
      </c>
      <c r="J179" s="14">
        <f>300-(G179/1124*100)</f>
        <v>200</v>
      </c>
    </row>
    <row r="180" spans="2:10" ht="12.75">
      <c r="B180" s="14" t="s">
        <v>254</v>
      </c>
      <c r="C180" s="14" t="s">
        <v>14</v>
      </c>
      <c r="D180" s="6">
        <v>19</v>
      </c>
      <c r="E180" s="6">
        <v>39</v>
      </c>
      <c r="F180" s="14"/>
      <c r="G180" s="14">
        <f t="shared" si="9"/>
        <v>1179</v>
      </c>
      <c r="H180" s="14"/>
      <c r="I180" s="14">
        <v>2</v>
      </c>
      <c r="J180" s="14">
        <f aca="true" t="shared" si="10" ref="J180:J186">300-(G180/1124*100)</f>
        <v>195.1067615658363</v>
      </c>
    </row>
    <row r="181" spans="2:10" ht="12.75">
      <c r="B181" s="14" t="s">
        <v>240</v>
      </c>
      <c r="C181" s="14" t="s">
        <v>8</v>
      </c>
      <c r="D181" s="6">
        <v>30</v>
      </c>
      <c r="E181" s="6">
        <v>6</v>
      </c>
      <c r="F181" s="14"/>
      <c r="G181" s="14">
        <f t="shared" si="9"/>
        <v>1806</v>
      </c>
      <c r="H181" s="14"/>
      <c r="I181" s="14">
        <v>3</v>
      </c>
      <c r="J181" s="14">
        <f t="shared" si="10"/>
        <v>139.3238434163701</v>
      </c>
    </row>
    <row r="182" spans="2:10" ht="12.75">
      <c r="B182" s="14" t="s">
        <v>255</v>
      </c>
      <c r="C182" s="14" t="s">
        <v>14</v>
      </c>
      <c r="D182" s="6">
        <v>30</v>
      </c>
      <c r="E182" s="6">
        <v>32</v>
      </c>
      <c r="F182" s="14"/>
      <c r="G182" s="14">
        <f t="shared" si="9"/>
        <v>1832</v>
      </c>
      <c r="H182" s="14"/>
      <c r="I182" s="14">
        <v>4</v>
      </c>
      <c r="J182" s="14">
        <f t="shared" si="10"/>
        <v>137.01067615658363</v>
      </c>
    </row>
    <row r="183" spans="2:10" ht="12.75">
      <c r="B183" s="18" t="s">
        <v>397</v>
      </c>
      <c r="C183" s="14" t="s">
        <v>310</v>
      </c>
      <c r="D183" s="6">
        <v>40</v>
      </c>
      <c r="E183" s="6">
        <v>26</v>
      </c>
      <c r="F183" s="14"/>
      <c r="G183" s="14">
        <f t="shared" si="9"/>
        <v>2426</v>
      </c>
      <c r="H183" s="14"/>
      <c r="I183" s="14">
        <v>5</v>
      </c>
      <c r="J183" s="14">
        <f t="shared" si="10"/>
        <v>84.16370106761565</v>
      </c>
    </row>
    <row r="184" spans="2:10" ht="12.75">
      <c r="B184" s="14" t="s">
        <v>248</v>
      </c>
      <c r="C184" s="14" t="s">
        <v>310</v>
      </c>
      <c r="D184" s="6">
        <v>45</v>
      </c>
      <c r="E184" s="6">
        <v>20</v>
      </c>
      <c r="F184" s="14"/>
      <c r="G184" s="14">
        <f t="shared" si="9"/>
        <v>2720</v>
      </c>
      <c r="H184" s="14"/>
      <c r="I184" s="14">
        <v>6</v>
      </c>
      <c r="J184" s="14">
        <f t="shared" si="10"/>
        <v>58.0071174377224</v>
      </c>
    </row>
    <row r="185" spans="2:10" ht="12.75">
      <c r="B185" s="14" t="s">
        <v>311</v>
      </c>
      <c r="C185" s="14" t="s">
        <v>8</v>
      </c>
      <c r="D185" s="6">
        <v>46</v>
      </c>
      <c r="E185" s="6">
        <v>12</v>
      </c>
      <c r="F185" s="14"/>
      <c r="G185" s="14">
        <f t="shared" si="9"/>
        <v>2772</v>
      </c>
      <c r="H185" s="14"/>
      <c r="I185" s="14">
        <v>7</v>
      </c>
      <c r="J185" s="14">
        <f t="shared" si="10"/>
        <v>53.380782918149464</v>
      </c>
    </row>
    <row r="186" spans="2:10" ht="12.75">
      <c r="B186" s="14" t="s">
        <v>263</v>
      </c>
      <c r="C186" s="14" t="s">
        <v>110</v>
      </c>
      <c r="D186" s="6">
        <v>46</v>
      </c>
      <c r="E186" s="6">
        <v>58</v>
      </c>
      <c r="F186" s="14"/>
      <c r="G186" s="14">
        <f t="shared" si="9"/>
        <v>2818</v>
      </c>
      <c r="H186" s="14"/>
      <c r="I186" s="14">
        <v>8</v>
      </c>
      <c r="J186" s="14">
        <f t="shared" si="10"/>
        <v>49.288256227757984</v>
      </c>
    </row>
    <row r="187" spans="2:10" ht="12.75">
      <c r="B187" s="23" t="s">
        <v>384</v>
      </c>
      <c r="C187" s="14" t="s">
        <v>5</v>
      </c>
      <c r="D187" s="6">
        <v>60</v>
      </c>
      <c r="E187" s="6">
        <v>47</v>
      </c>
      <c r="F187" s="14"/>
      <c r="G187" s="14">
        <f t="shared" si="9"/>
        <v>3647</v>
      </c>
      <c r="H187" s="14"/>
      <c r="I187" s="14">
        <v>9</v>
      </c>
      <c r="J187" s="14">
        <v>1</v>
      </c>
    </row>
    <row r="188" spans="2:10" ht="12.75">
      <c r="B188" s="14" t="s">
        <v>259</v>
      </c>
      <c r="C188" s="14" t="s">
        <v>5</v>
      </c>
      <c r="D188" s="6">
        <v>68</v>
      </c>
      <c r="E188" s="6">
        <v>38</v>
      </c>
      <c r="F188" s="14"/>
      <c r="G188" s="14">
        <f t="shared" si="9"/>
        <v>4118</v>
      </c>
      <c r="H188" s="14"/>
      <c r="I188" s="14">
        <v>10</v>
      </c>
      <c r="J188" s="14">
        <v>1</v>
      </c>
    </row>
    <row r="189" spans="2:10" ht="12.75">
      <c r="B189" s="14" t="s">
        <v>382</v>
      </c>
      <c r="C189" s="14" t="s">
        <v>5</v>
      </c>
      <c r="D189" s="6">
        <v>69</v>
      </c>
      <c r="E189" s="6">
        <v>37</v>
      </c>
      <c r="F189" s="14"/>
      <c r="G189" s="14">
        <f t="shared" si="9"/>
        <v>4177</v>
      </c>
      <c r="H189" s="14"/>
      <c r="I189" s="14">
        <v>11</v>
      </c>
      <c r="J189" s="14">
        <v>1</v>
      </c>
    </row>
    <row r="190" spans="2:10" ht="12.75">
      <c r="B190" s="14" t="s">
        <v>407</v>
      </c>
      <c r="C190" s="14" t="s">
        <v>8</v>
      </c>
      <c r="D190" s="6">
        <v>83</v>
      </c>
      <c r="E190" s="6">
        <v>4</v>
      </c>
      <c r="F190" s="14"/>
      <c r="G190" s="14">
        <f t="shared" si="9"/>
        <v>4984</v>
      </c>
      <c r="H190" s="14"/>
      <c r="I190" s="14">
        <v>12</v>
      </c>
      <c r="J190" s="14">
        <v>1</v>
      </c>
    </row>
    <row r="191" spans="2:10" ht="12.75">
      <c r="B191" s="14"/>
      <c r="C191" s="14"/>
      <c r="D191" s="6"/>
      <c r="E191" s="6"/>
      <c r="F191" s="14"/>
      <c r="G191" s="14"/>
      <c r="H191" s="14"/>
      <c r="I191" s="14"/>
      <c r="J191" s="14"/>
    </row>
    <row r="192" spans="2:10" ht="12.75">
      <c r="B192" s="14"/>
      <c r="C192" s="14"/>
      <c r="D192" s="6"/>
      <c r="E192" s="6"/>
      <c r="F192" s="14"/>
      <c r="G192" s="14"/>
      <c r="H192" s="14"/>
      <c r="I192" s="14"/>
      <c r="J192" s="14"/>
    </row>
    <row r="193" spans="2:10" ht="12.75">
      <c r="B193" s="9"/>
      <c r="C193" s="14"/>
      <c r="D193" s="14"/>
      <c r="E193" s="14"/>
      <c r="F193" s="14"/>
      <c r="G193" s="14"/>
      <c r="H193" s="14"/>
      <c r="I193" s="14"/>
      <c r="J193" s="14"/>
    </row>
    <row r="194" spans="2:10" ht="12.75">
      <c r="B194" s="9" t="s">
        <v>10</v>
      </c>
      <c r="C194" s="14"/>
      <c r="D194" s="14"/>
      <c r="E194" s="14"/>
      <c r="F194" s="14"/>
      <c r="G194" s="14"/>
      <c r="H194" s="14"/>
      <c r="I194" s="14"/>
      <c r="J194" s="14"/>
    </row>
    <row r="195" spans="2:10" ht="12.75">
      <c r="B195" s="14" t="s">
        <v>261</v>
      </c>
      <c r="C195" s="14" t="s">
        <v>127</v>
      </c>
      <c r="D195" s="6">
        <v>22</v>
      </c>
      <c r="E195" s="6">
        <v>56</v>
      </c>
      <c r="F195" s="14"/>
      <c r="G195" s="14">
        <f aca="true" t="shared" si="11" ref="G195:G206">(D195*60+E195)</f>
        <v>1376</v>
      </c>
      <c r="H195" s="14"/>
      <c r="I195" s="14">
        <v>1</v>
      </c>
      <c r="J195" s="14">
        <f>300-(G195/1376*100)</f>
        <v>200</v>
      </c>
    </row>
    <row r="196" spans="2:10" ht="12.75">
      <c r="B196" s="14" t="s">
        <v>337</v>
      </c>
      <c r="C196" s="14" t="s">
        <v>14</v>
      </c>
      <c r="D196" s="49">
        <v>34</v>
      </c>
      <c r="E196" s="49">
        <v>37</v>
      </c>
      <c r="F196" s="14"/>
      <c r="G196" s="14">
        <f t="shared" si="11"/>
        <v>2077</v>
      </c>
      <c r="H196" s="14"/>
      <c r="I196" s="14">
        <v>2</v>
      </c>
      <c r="J196" s="14">
        <f aca="true" t="shared" si="12" ref="J196:J203">300-(G196/1376*100)</f>
        <v>149.05523255813952</v>
      </c>
    </row>
    <row r="197" spans="2:10" ht="12.75">
      <c r="B197" s="18" t="s">
        <v>401</v>
      </c>
      <c r="C197" s="14" t="s">
        <v>127</v>
      </c>
      <c r="D197" s="6">
        <v>35</v>
      </c>
      <c r="E197" s="6">
        <v>16</v>
      </c>
      <c r="F197" s="14"/>
      <c r="G197" s="14">
        <f t="shared" si="11"/>
        <v>2116</v>
      </c>
      <c r="H197" s="14"/>
      <c r="I197" s="14">
        <v>3</v>
      </c>
      <c r="J197" s="14">
        <f t="shared" si="12"/>
        <v>146.22093023255815</v>
      </c>
    </row>
    <row r="198" spans="2:10" ht="12.75">
      <c r="B198" s="18" t="s">
        <v>405</v>
      </c>
      <c r="C198" s="14" t="s">
        <v>5</v>
      </c>
      <c r="D198" s="49">
        <v>47</v>
      </c>
      <c r="E198" s="50">
        <v>36</v>
      </c>
      <c r="F198" s="6"/>
      <c r="G198" s="14">
        <f t="shared" si="11"/>
        <v>2856</v>
      </c>
      <c r="H198" s="14"/>
      <c r="I198" s="14">
        <v>4</v>
      </c>
      <c r="J198" s="14">
        <f t="shared" si="12"/>
        <v>92.44186046511626</v>
      </c>
    </row>
    <row r="199" spans="2:10" ht="12.75">
      <c r="B199" s="18" t="s">
        <v>406</v>
      </c>
      <c r="C199" s="14" t="s">
        <v>14</v>
      </c>
      <c r="D199" s="49">
        <v>49</v>
      </c>
      <c r="E199" s="50">
        <v>33</v>
      </c>
      <c r="F199" s="6"/>
      <c r="G199" s="14">
        <f t="shared" si="11"/>
        <v>2973</v>
      </c>
      <c r="H199" s="14"/>
      <c r="I199" s="14">
        <v>5</v>
      </c>
      <c r="J199" s="14">
        <f t="shared" si="12"/>
        <v>83.9389534883721</v>
      </c>
    </row>
    <row r="200" spans="2:10" ht="12.75">
      <c r="B200" s="29" t="s">
        <v>403</v>
      </c>
      <c r="C200" s="14" t="s">
        <v>110</v>
      </c>
      <c r="D200" s="6">
        <v>55</v>
      </c>
      <c r="E200" s="6">
        <v>49</v>
      </c>
      <c r="F200" s="14"/>
      <c r="G200" s="14">
        <f t="shared" si="11"/>
        <v>3349</v>
      </c>
      <c r="H200" s="14"/>
      <c r="I200" s="14">
        <v>6</v>
      </c>
      <c r="J200" s="14">
        <f t="shared" si="12"/>
        <v>56.61337209302326</v>
      </c>
    </row>
    <row r="201" spans="2:10" ht="12.75">
      <c r="B201" s="14" t="s">
        <v>402</v>
      </c>
      <c r="C201" s="14" t="s">
        <v>8</v>
      </c>
      <c r="D201" s="6">
        <v>59</v>
      </c>
      <c r="E201" s="6">
        <v>47</v>
      </c>
      <c r="F201" s="14"/>
      <c r="G201" s="14">
        <f t="shared" si="11"/>
        <v>3587</v>
      </c>
      <c r="H201" s="14"/>
      <c r="I201" s="14">
        <v>7</v>
      </c>
      <c r="J201" s="14">
        <f t="shared" si="12"/>
        <v>39.31686046511629</v>
      </c>
    </row>
    <row r="202" spans="2:10" ht="12.75">
      <c r="B202" s="14" t="s">
        <v>338</v>
      </c>
      <c r="C202" s="14" t="s">
        <v>14</v>
      </c>
      <c r="D202" s="6">
        <v>60</v>
      </c>
      <c r="E202" s="6">
        <v>29</v>
      </c>
      <c r="F202" s="14"/>
      <c r="G202" s="14">
        <f t="shared" si="11"/>
        <v>3629</v>
      </c>
      <c r="H202" s="14"/>
      <c r="I202" s="14">
        <v>8</v>
      </c>
      <c r="J202" s="14">
        <f t="shared" si="12"/>
        <v>36.264534883720955</v>
      </c>
    </row>
    <row r="203" spans="2:10" ht="12.75">
      <c r="B203" s="29" t="s">
        <v>265</v>
      </c>
      <c r="C203" s="14" t="s">
        <v>8</v>
      </c>
      <c r="D203" s="14">
        <v>64</v>
      </c>
      <c r="E203" s="14">
        <v>21</v>
      </c>
      <c r="F203" s="14"/>
      <c r="G203" s="14">
        <f t="shared" si="11"/>
        <v>3861</v>
      </c>
      <c r="H203" s="14"/>
      <c r="I203" s="14">
        <v>9</v>
      </c>
      <c r="J203" s="14">
        <f t="shared" si="12"/>
        <v>19.404069767441854</v>
      </c>
    </row>
    <row r="204" spans="2:10" ht="12.75">
      <c r="B204" s="14" t="s">
        <v>404</v>
      </c>
      <c r="C204" s="14" t="s">
        <v>8</v>
      </c>
      <c r="D204" s="49">
        <v>69</v>
      </c>
      <c r="E204" s="49">
        <v>16</v>
      </c>
      <c r="F204" s="14"/>
      <c r="G204" s="14">
        <f t="shared" si="11"/>
        <v>4156</v>
      </c>
      <c r="H204" s="14"/>
      <c r="I204" s="14">
        <v>10</v>
      </c>
      <c r="J204" s="14">
        <v>1</v>
      </c>
    </row>
    <row r="205" spans="2:10" ht="12.75">
      <c r="B205" s="14" t="s">
        <v>282</v>
      </c>
      <c r="C205" s="14" t="s">
        <v>8</v>
      </c>
      <c r="D205" s="6">
        <v>76</v>
      </c>
      <c r="E205" s="6">
        <v>7</v>
      </c>
      <c r="F205" s="14"/>
      <c r="G205" s="14">
        <f t="shared" si="11"/>
        <v>4567</v>
      </c>
      <c r="H205" s="14"/>
      <c r="I205" s="14">
        <v>11</v>
      </c>
      <c r="J205" s="14">
        <v>1</v>
      </c>
    </row>
    <row r="206" spans="2:10" ht="12.75">
      <c r="B206" s="29" t="s">
        <v>399</v>
      </c>
      <c r="C206" s="14" t="s">
        <v>8</v>
      </c>
      <c r="D206" s="6">
        <v>78</v>
      </c>
      <c r="E206" s="6">
        <v>57</v>
      </c>
      <c r="F206" s="14"/>
      <c r="G206" s="14">
        <f t="shared" si="11"/>
        <v>4737</v>
      </c>
      <c r="H206" s="14"/>
      <c r="I206" s="14">
        <v>12</v>
      </c>
      <c r="J206" s="14">
        <v>1</v>
      </c>
    </row>
    <row r="207" spans="2:10" ht="12.75">
      <c r="B207" s="23" t="s">
        <v>350</v>
      </c>
      <c r="C207" s="14" t="s">
        <v>110</v>
      </c>
      <c r="D207" s="6"/>
      <c r="E207" s="6"/>
      <c r="F207" s="14" t="s">
        <v>75</v>
      </c>
      <c r="G207" s="14"/>
      <c r="H207" s="6"/>
      <c r="I207" s="14">
        <v>14</v>
      </c>
      <c r="J207" s="14">
        <v>1</v>
      </c>
    </row>
    <row r="208" spans="2:10" ht="12.75">
      <c r="B208" s="29" t="s">
        <v>400</v>
      </c>
      <c r="C208" s="14" t="s">
        <v>8</v>
      </c>
      <c r="D208" s="6"/>
      <c r="E208" s="6"/>
      <c r="F208" s="14" t="s">
        <v>75</v>
      </c>
      <c r="G208" s="14"/>
      <c r="H208" s="6"/>
      <c r="I208" s="14">
        <v>15</v>
      </c>
      <c r="J208" s="14">
        <v>1</v>
      </c>
    </row>
    <row r="209" spans="2:10" ht="12.75">
      <c r="B209" s="14" t="s">
        <v>398</v>
      </c>
      <c r="C209" s="14" t="s">
        <v>8</v>
      </c>
      <c r="D209" s="6"/>
      <c r="E209" s="6"/>
      <c r="F209" s="14" t="s">
        <v>75</v>
      </c>
      <c r="G209" s="14"/>
      <c r="H209" s="14"/>
      <c r="I209" s="14">
        <v>16</v>
      </c>
      <c r="J209" s="14">
        <v>1</v>
      </c>
    </row>
    <row r="210" spans="2:10" ht="12.75">
      <c r="B210" s="14"/>
      <c r="C210" s="14"/>
      <c r="D210" s="14"/>
      <c r="E210" s="14"/>
      <c r="F210" s="14"/>
      <c r="G210" s="14"/>
      <c r="H210" s="14"/>
      <c r="I210" s="14"/>
      <c r="J210" s="14"/>
    </row>
    <row r="211" spans="2:10" ht="12.75">
      <c r="B211" s="9" t="s">
        <v>11</v>
      </c>
      <c r="C211" s="14"/>
      <c r="D211" s="14"/>
      <c r="E211" s="14"/>
      <c r="F211" s="14"/>
      <c r="G211" s="14"/>
      <c r="H211" s="14"/>
      <c r="I211" s="14"/>
      <c r="J211" s="14"/>
    </row>
    <row r="212" spans="2:10" ht="12.75">
      <c r="B212" s="18" t="s">
        <v>66</v>
      </c>
      <c r="C212" s="14" t="s">
        <v>110</v>
      </c>
      <c r="D212" s="14"/>
      <c r="E212" s="14"/>
      <c r="F212" s="14"/>
      <c r="G212" s="14">
        <f>(D212*60+E212)</f>
        <v>0</v>
      </c>
      <c r="H212" s="14"/>
      <c r="I212" s="14">
        <v>1</v>
      </c>
      <c r="J212" s="14">
        <f>200-(G212/751*100)</f>
        <v>200</v>
      </c>
    </row>
    <row r="213" spans="2:10" ht="12.75">
      <c r="B213" s="18" t="s">
        <v>124</v>
      </c>
      <c r="C213" s="14" t="s">
        <v>110</v>
      </c>
      <c r="D213" s="14"/>
      <c r="E213" s="14"/>
      <c r="F213" s="14"/>
      <c r="G213" s="14">
        <f>(D213*60+E213)</f>
        <v>0</v>
      </c>
      <c r="H213" s="14"/>
      <c r="I213" s="14">
        <v>2</v>
      </c>
      <c r="J213" s="14">
        <f>200-(G213/751*100)</f>
        <v>200</v>
      </c>
    </row>
    <row r="214" spans="2:10" ht="12.75">
      <c r="B214" s="14" t="s">
        <v>103</v>
      </c>
      <c r="C214" s="14" t="s">
        <v>14</v>
      </c>
      <c r="D214" s="14"/>
      <c r="E214" s="14"/>
      <c r="F214" s="14"/>
      <c r="G214" s="14">
        <f>(D214*60+E214)</f>
        <v>0</v>
      </c>
      <c r="H214" s="14"/>
      <c r="I214" s="14">
        <v>3</v>
      </c>
      <c r="J214" s="14">
        <f>200-(G214/751*100)</f>
        <v>200</v>
      </c>
    </row>
    <row r="215" spans="2:10" ht="12.75">
      <c r="B215" s="14" t="s">
        <v>116</v>
      </c>
      <c r="C215" s="14" t="s">
        <v>5</v>
      </c>
      <c r="D215" s="14"/>
      <c r="E215" s="14"/>
      <c r="F215" s="14"/>
      <c r="G215" s="14">
        <f>(D215*60+E215)</f>
        <v>0</v>
      </c>
      <c r="H215" s="14"/>
      <c r="I215" s="14">
        <v>4</v>
      </c>
      <c r="J215" s="14">
        <v>1</v>
      </c>
    </row>
    <row r="216" spans="2:10" ht="12.75">
      <c r="B216" s="9"/>
      <c r="C216" s="14"/>
      <c r="D216" s="14"/>
      <c r="E216" s="14"/>
      <c r="F216" s="14"/>
      <c r="G216" s="14"/>
      <c r="H216" s="14"/>
      <c r="I216" s="14"/>
      <c r="J216" s="14"/>
    </row>
    <row r="217" spans="2:10" ht="12.75">
      <c r="B217" s="14"/>
      <c r="C217" s="14"/>
      <c r="D217" s="14"/>
      <c r="E217" s="14"/>
      <c r="F217" s="14"/>
      <c r="G217" s="14"/>
      <c r="H217" s="14"/>
      <c r="I217" s="14"/>
      <c r="J217" s="14"/>
    </row>
    <row r="218" spans="2:10" ht="12.75">
      <c r="B218" s="14"/>
      <c r="C218" s="14"/>
      <c r="D218" s="14"/>
      <c r="E218" s="14"/>
      <c r="F218" s="14"/>
      <c r="G218" s="14"/>
      <c r="H218" s="14"/>
      <c r="I218" s="14"/>
      <c r="J218" s="14"/>
    </row>
    <row r="219" spans="2:10" ht="12.75">
      <c r="B219" s="9" t="s">
        <v>32</v>
      </c>
      <c r="C219" s="14"/>
      <c r="D219" s="14"/>
      <c r="E219" s="14"/>
      <c r="F219" s="14"/>
      <c r="G219" s="14"/>
      <c r="H219" s="14"/>
      <c r="I219" s="14"/>
      <c r="J219" s="14"/>
    </row>
    <row r="220" spans="2:10" ht="12.75">
      <c r="B220" s="14" t="s">
        <v>1</v>
      </c>
      <c r="C220" s="14" t="s">
        <v>152</v>
      </c>
      <c r="D220" s="14"/>
      <c r="E220" s="14"/>
      <c r="F220" s="14"/>
      <c r="G220" s="14">
        <f>(D220*60+E220)</f>
        <v>0</v>
      </c>
      <c r="H220" s="14"/>
      <c r="I220" s="14">
        <v>1</v>
      </c>
      <c r="J220" s="14">
        <f>200-(G220/931*100)</f>
        <v>200</v>
      </c>
    </row>
    <row r="221" spans="1:14" ht="12.75">
      <c r="A221" s="71" t="s">
        <v>154</v>
      </c>
      <c r="B221" s="14" t="s">
        <v>56</v>
      </c>
      <c r="C221" s="14" t="s">
        <v>29</v>
      </c>
      <c r="D221" s="14"/>
      <c r="E221" s="14"/>
      <c r="F221" s="14"/>
      <c r="G221" s="14">
        <f>(D221*60+E221)</f>
        <v>0</v>
      </c>
      <c r="H221" s="14"/>
      <c r="I221" s="14">
        <v>2</v>
      </c>
      <c r="J221" s="14">
        <f>200-(G221/931*100)</f>
        <v>200</v>
      </c>
      <c r="K221" s="35" t="s">
        <v>21</v>
      </c>
      <c r="L221" s="36" t="s">
        <v>153</v>
      </c>
      <c r="M221" s="33" t="s">
        <v>65</v>
      </c>
      <c r="N221" s="21"/>
    </row>
    <row r="222" spans="1:14" ht="12.75">
      <c r="A222" s="71"/>
      <c r="B222" s="14"/>
      <c r="C222" s="14"/>
      <c r="D222" s="14"/>
      <c r="E222" s="14"/>
      <c r="F222" s="14"/>
      <c r="G222" s="14"/>
      <c r="H222" s="14"/>
      <c r="I222" s="14"/>
      <c r="J222" s="14"/>
      <c r="K222" s="37"/>
      <c r="L222" s="37"/>
      <c r="M222" s="37"/>
      <c r="N222" s="6"/>
    </row>
    <row r="223" spans="1:14" ht="12.75">
      <c r="A223" s="6">
        <v>1</v>
      </c>
      <c r="B223" s="9" t="s">
        <v>31</v>
      </c>
      <c r="C223" s="14"/>
      <c r="D223" s="14"/>
      <c r="E223" s="14"/>
      <c r="F223" s="14"/>
      <c r="G223" s="14"/>
      <c r="H223" s="14"/>
      <c r="I223" s="14"/>
      <c r="J223" s="14"/>
      <c r="K223" s="37">
        <f aca="true" t="shared" si="13" ref="K223:K242">H255*60+I255</f>
        <v>534</v>
      </c>
      <c r="L223" s="37">
        <f aca="true" t="shared" si="14" ref="L223:L242">F255+K223</f>
        <v>1921</v>
      </c>
      <c r="M223" s="37">
        <v>1</v>
      </c>
      <c r="N223" s="6"/>
    </row>
    <row r="224" spans="1:14" ht="12.75">
      <c r="A224" s="6">
        <v>2</v>
      </c>
      <c r="B224" s="14" t="s">
        <v>115</v>
      </c>
      <c r="C224" s="14" t="s">
        <v>110</v>
      </c>
      <c r="D224" s="6">
        <v>17</v>
      </c>
      <c r="E224" s="6">
        <v>25</v>
      </c>
      <c r="F224" s="14"/>
      <c r="G224" s="14">
        <f>(D224*60+E224)</f>
        <v>1045</v>
      </c>
      <c r="H224" s="14"/>
      <c r="I224" s="14">
        <v>1</v>
      </c>
      <c r="J224" s="14">
        <f>200-(G224/670*100)</f>
        <v>44.029850746268664</v>
      </c>
      <c r="K224" s="37">
        <f t="shared" si="13"/>
        <v>884</v>
      </c>
      <c r="L224" s="37">
        <f t="shared" si="14"/>
        <v>2405</v>
      </c>
      <c r="M224" s="37">
        <v>2</v>
      </c>
      <c r="N224" s="6"/>
    </row>
    <row r="225" spans="1:14" ht="12.75">
      <c r="A225" s="6">
        <v>3</v>
      </c>
      <c r="B225" s="14" t="s">
        <v>256</v>
      </c>
      <c r="C225" s="14" t="s">
        <v>257</v>
      </c>
      <c r="D225" s="6"/>
      <c r="E225" s="6"/>
      <c r="F225" s="14"/>
      <c r="G225" s="14">
        <f>(D225*60+E225)</f>
        <v>0</v>
      </c>
      <c r="H225" s="14"/>
      <c r="I225" s="14">
        <v>2</v>
      </c>
      <c r="J225" s="14">
        <f>200-(G225/670*100)</f>
        <v>200</v>
      </c>
      <c r="K225" s="37">
        <f t="shared" si="13"/>
        <v>973</v>
      </c>
      <c r="L225" s="37">
        <f t="shared" si="14"/>
        <v>2786</v>
      </c>
      <c r="M225" s="37">
        <v>3</v>
      </c>
      <c r="N225" s="6"/>
    </row>
    <row r="226" spans="1:14" ht="12.75">
      <c r="A226" s="6">
        <v>4</v>
      </c>
      <c r="B226" s="14"/>
      <c r="C226" s="14"/>
      <c r="D226" s="49"/>
      <c r="E226" s="49"/>
      <c r="F226" s="14"/>
      <c r="G226" s="14">
        <f>(D226*60+E226)</f>
        <v>0</v>
      </c>
      <c r="H226" s="14"/>
      <c r="I226" s="14">
        <v>3</v>
      </c>
      <c r="J226" s="14">
        <f>200-(G226/1019*100)</f>
        <v>200</v>
      </c>
      <c r="K226" s="37">
        <f t="shared" si="13"/>
        <v>944</v>
      </c>
      <c r="L226" s="37">
        <f t="shared" si="14"/>
        <v>2841</v>
      </c>
      <c r="M226" s="37">
        <v>4</v>
      </c>
      <c r="N226" s="6"/>
    </row>
    <row r="227" spans="1:14" ht="12.75">
      <c r="A227" s="6">
        <v>5</v>
      </c>
      <c r="B227" s="18"/>
      <c r="C227" s="14"/>
      <c r="D227" s="37"/>
      <c r="E227" s="37"/>
      <c r="F227" s="37"/>
      <c r="G227" s="37"/>
      <c r="H227" s="14"/>
      <c r="I227" s="18"/>
      <c r="J227" s="14"/>
      <c r="K227" s="37">
        <f t="shared" si="13"/>
        <v>1081</v>
      </c>
      <c r="L227" s="37">
        <f t="shared" si="14"/>
        <v>3110</v>
      </c>
      <c r="M227" s="37">
        <v>5</v>
      </c>
      <c r="N227" s="6"/>
    </row>
    <row r="228" spans="1:14" ht="12.75">
      <c r="A228" s="6">
        <v>6</v>
      </c>
      <c r="G228" s="37"/>
      <c r="J228" s="14"/>
      <c r="K228" s="37">
        <f t="shared" si="13"/>
        <v>1035</v>
      </c>
      <c r="L228" s="37">
        <f t="shared" si="14"/>
        <v>3366</v>
      </c>
      <c r="M228" s="37">
        <v>6</v>
      </c>
      <c r="N228" s="6"/>
    </row>
    <row r="229" spans="1:14" ht="12.75">
      <c r="A229" s="6">
        <v>7</v>
      </c>
      <c r="B229" s="9"/>
      <c r="C229" s="25"/>
      <c r="D229" s="26"/>
      <c r="E229" s="27"/>
      <c r="F229" s="6"/>
      <c r="G229" s="37"/>
      <c r="H229" s="14"/>
      <c r="I229" s="6"/>
      <c r="J229" s="14"/>
      <c r="K229" s="37">
        <f t="shared" si="13"/>
        <v>737</v>
      </c>
      <c r="L229" s="37">
        <f t="shared" si="14"/>
        <v>3377</v>
      </c>
      <c r="M229" s="37">
        <v>7</v>
      </c>
      <c r="N229" s="6"/>
    </row>
    <row r="230" spans="1:14" ht="12.75">
      <c r="A230" s="6">
        <v>8</v>
      </c>
      <c r="B230" s="14"/>
      <c r="C230" s="25"/>
      <c r="D230" s="26"/>
      <c r="E230" s="27"/>
      <c r="F230" s="6"/>
      <c r="G230" s="37"/>
      <c r="H230" s="14"/>
      <c r="I230" s="6"/>
      <c r="J230" s="14"/>
      <c r="K230" s="37">
        <f t="shared" si="13"/>
        <v>904</v>
      </c>
      <c r="L230" s="37">
        <f t="shared" si="14"/>
        <v>3725</v>
      </c>
      <c r="M230" s="37">
        <v>8</v>
      </c>
      <c r="N230" s="6"/>
    </row>
    <row r="231" spans="1:14" ht="12.75">
      <c r="A231" s="6">
        <v>9</v>
      </c>
      <c r="B231" s="14"/>
      <c r="C231" s="25"/>
      <c r="D231" s="26"/>
      <c r="E231" s="27"/>
      <c r="F231" s="6"/>
      <c r="G231" s="37"/>
      <c r="H231" s="14"/>
      <c r="I231" s="6"/>
      <c r="J231" s="14"/>
      <c r="K231" s="37">
        <f t="shared" si="13"/>
        <v>994</v>
      </c>
      <c r="L231" s="37">
        <f t="shared" si="14"/>
        <v>3832</v>
      </c>
      <c r="M231" s="37">
        <v>9</v>
      </c>
      <c r="N231" s="6"/>
    </row>
    <row r="232" spans="1:14" ht="12.75">
      <c r="A232" s="6">
        <v>10</v>
      </c>
      <c r="B232" s="14"/>
      <c r="C232" s="25"/>
      <c r="D232" s="26"/>
      <c r="E232" s="27"/>
      <c r="F232" s="6"/>
      <c r="G232" s="37"/>
      <c r="H232" s="14"/>
      <c r="I232" s="6"/>
      <c r="J232" s="14"/>
      <c r="K232" s="37">
        <f t="shared" si="13"/>
        <v>1307</v>
      </c>
      <c r="L232" s="37">
        <f t="shared" si="14"/>
        <v>4070</v>
      </c>
      <c r="M232" s="37">
        <v>10</v>
      </c>
      <c r="N232" s="6"/>
    </row>
    <row r="233" spans="1:14" ht="12.75">
      <c r="A233" s="6">
        <v>11</v>
      </c>
      <c r="B233" s="14"/>
      <c r="C233" s="25"/>
      <c r="D233" s="26"/>
      <c r="E233" s="27"/>
      <c r="F233" s="6"/>
      <c r="G233" s="37"/>
      <c r="H233" s="14"/>
      <c r="I233" s="6"/>
      <c r="J233" s="14"/>
      <c r="K233" s="37">
        <f t="shared" si="13"/>
        <v>1043</v>
      </c>
      <c r="L233" s="37">
        <f t="shared" si="14"/>
        <v>4144</v>
      </c>
      <c r="M233" s="37">
        <v>11</v>
      </c>
      <c r="N233" s="6"/>
    </row>
    <row r="234" spans="1:14" ht="12.75">
      <c r="A234" s="6">
        <v>12</v>
      </c>
      <c r="B234" s="9"/>
      <c r="C234" s="25"/>
      <c r="D234" s="26"/>
      <c r="E234" s="27"/>
      <c r="F234" s="6"/>
      <c r="G234" s="37"/>
      <c r="H234" s="14"/>
      <c r="I234" s="6"/>
      <c r="J234" s="14"/>
      <c r="K234" s="37">
        <f t="shared" si="13"/>
        <v>1299</v>
      </c>
      <c r="L234" s="37">
        <f t="shared" si="14"/>
        <v>4175</v>
      </c>
      <c r="M234" s="37">
        <v>12</v>
      </c>
      <c r="N234" s="6"/>
    </row>
    <row r="235" spans="1:14" ht="12.75">
      <c r="A235" s="6">
        <v>13</v>
      </c>
      <c r="B235" s="14"/>
      <c r="C235" s="25"/>
      <c r="D235" s="26"/>
      <c r="E235" s="27"/>
      <c r="F235" s="6"/>
      <c r="G235" s="37"/>
      <c r="H235" s="14"/>
      <c r="I235" s="6"/>
      <c r="J235" s="14"/>
      <c r="K235" s="37">
        <f t="shared" si="13"/>
        <v>859</v>
      </c>
      <c r="L235" s="37">
        <f t="shared" si="14"/>
        <v>4192</v>
      </c>
      <c r="M235" s="37">
        <v>13</v>
      </c>
      <c r="N235" s="6"/>
    </row>
    <row r="236" spans="1:14" ht="12.75">
      <c r="A236" s="6">
        <v>14</v>
      </c>
      <c r="B236" s="14"/>
      <c r="C236" s="25"/>
      <c r="D236" s="26"/>
      <c r="E236" s="27"/>
      <c r="F236" s="6"/>
      <c r="G236" s="37"/>
      <c r="H236" s="14"/>
      <c r="I236" s="6"/>
      <c r="J236" s="14"/>
      <c r="K236" s="37">
        <f t="shared" si="13"/>
        <v>946</v>
      </c>
      <c r="L236" s="37">
        <f t="shared" si="14"/>
        <v>4233</v>
      </c>
      <c r="M236" s="37">
        <v>14</v>
      </c>
      <c r="N236" s="6"/>
    </row>
    <row r="237" spans="1:14" ht="12.75">
      <c r="A237" s="6">
        <v>15</v>
      </c>
      <c r="B237" s="9"/>
      <c r="C237" s="25"/>
      <c r="D237" s="26"/>
      <c r="E237" s="27"/>
      <c r="F237" s="6"/>
      <c r="G237" s="37"/>
      <c r="H237" s="14"/>
      <c r="I237" s="6"/>
      <c r="J237" s="14"/>
      <c r="K237" s="37">
        <f t="shared" si="13"/>
        <v>1382</v>
      </c>
      <c r="L237" s="37">
        <f t="shared" si="14"/>
        <v>4461</v>
      </c>
      <c r="M237" s="37">
        <v>15</v>
      </c>
      <c r="N237" s="6"/>
    </row>
    <row r="238" spans="1:14" ht="12.75">
      <c r="A238" s="6">
        <v>16</v>
      </c>
      <c r="B238" s="14"/>
      <c r="C238" s="25"/>
      <c r="D238" s="26"/>
      <c r="E238" s="27"/>
      <c r="F238" s="6"/>
      <c r="G238" s="37"/>
      <c r="H238" s="14"/>
      <c r="I238" s="18"/>
      <c r="J238" s="14"/>
      <c r="K238" s="37">
        <f t="shared" si="13"/>
        <v>1343</v>
      </c>
      <c r="L238" s="37">
        <f t="shared" si="14"/>
        <v>4526</v>
      </c>
      <c r="M238" s="37">
        <v>16</v>
      </c>
      <c r="N238" s="6"/>
    </row>
    <row r="239" spans="1:14" ht="12.75">
      <c r="A239" s="6">
        <v>17</v>
      </c>
      <c r="B239" s="14"/>
      <c r="C239" s="25"/>
      <c r="D239" s="26"/>
      <c r="E239" s="27"/>
      <c r="F239" s="6"/>
      <c r="G239" s="37"/>
      <c r="H239" s="14"/>
      <c r="I239" s="6"/>
      <c r="J239" s="14"/>
      <c r="K239" s="37">
        <f t="shared" si="13"/>
        <v>1352</v>
      </c>
      <c r="L239" s="37">
        <f t="shared" si="14"/>
        <v>6328</v>
      </c>
      <c r="M239" s="37">
        <v>17</v>
      </c>
      <c r="N239" s="6"/>
    </row>
    <row r="240" spans="1:13" ht="12.75">
      <c r="A240" s="6">
        <v>18</v>
      </c>
      <c r="B240" s="14"/>
      <c r="C240" s="25"/>
      <c r="D240" s="26"/>
      <c r="E240" s="27"/>
      <c r="F240" s="6"/>
      <c r="G240" s="37"/>
      <c r="H240" s="14"/>
      <c r="I240" s="6"/>
      <c r="J240" s="14"/>
      <c r="K240" s="37">
        <f t="shared" si="13"/>
        <v>715</v>
      </c>
      <c r="L240" s="37">
        <f t="shared" si="14"/>
        <v>2268</v>
      </c>
      <c r="M240" s="37">
        <v>18</v>
      </c>
    </row>
    <row r="241" spans="1:13" ht="12.75">
      <c r="A241" s="6">
        <v>19</v>
      </c>
      <c r="B241" s="9"/>
      <c r="C241" s="25"/>
      <c r="D241" s="26"/>
      <c r="E241" s="27"/>
      <c r="F241" s="6"/>
      <c r="G241" s="37"/>
      <c r="H241" s="14"/>
      <c r="I241" s="6"/>
      <c r="J241" s="14"/>
      <c r="K241" s="37">
        <f t="shared" si="13"/>
        <v>1023</v>
      </c>
      <c r="L241" s="37">
        <f t="shared" si="14"/>
        <v>3708</v>
      </c>
      <c r="M241" s="37">
        <v>19</v>
      </c>
    </row>
    <row r="242" spans="1:13" ht="12.75">
      <c r="A242" s="6">
        <v>20</v>
      </c>
      <c r="B242" s="18"/>
      <c r="C242" s="47"/>
      <c r="D242" s="37"/>
      <c r="E242" s="37"/>
      <c r="F242" s="6"/>
      <c r="G242" s="37"/>
      <c r="H242" s="14"/>
      <c r="I242" s="18"/>
      <c r="J242" s="14"/>
      <c r="K242" s="37">
        <f t="shared" si="13"/>
        <v>1563</v>
      </c>
      <c r="L242" s="37">
        <f t="shared" si="14"/>
        <v>4077</v>
      </c>
      <c r="M242" s="37">
        <v>20</v>
      </c>
    </row>
    <row r="243" spans="1:13" ht="13.5" thickBot="1">
      <c r="A243" s="6">
        <v>21</v>
      </c>
      <c r="B243" s="14"/>
      <c r="C243" s="14"/>
      <c r="D243" s="37"/>
      <c r="E243" s="37"/>
      <c r="F243" s="6"/>
      <c r="G243" s="37"/>
      <c r="H243" s="31"/>
      <c r="I243" s="32"/>
      <c r="J243" s="14"/>
      <c r="K243" s="37"/>
      <c r="L243" s="37"/>
      <c r="M243" s="37">
        <v>21</v>
      </c>
    </row>
    <row r="244" spans="1:14" ht="13.5" thickBot="1">
      <c r="A244" s="6">
        <v>22</v>
      </c>
      <c r="B244" s="14"/>
      <c r="C244" s="14"/>
      <c r="D244" s="37"/>
      <c r="E244" s="37"/>
      <c r="F244" s="6"/>
      <c r="G244" s="37"/>
      <c r="H244" s="31"/>
      <c r="I244" s="32"/>
      <c r="J244" s="14"/>
      <c r="K244" s="37"/>
      <c r="L244" s="37"/>
      <c r="M244" s="37">
        <v>22</v>
      </c>
      <c r="N244" s="6"/>
    </row>
    <row r="245" spans="1:13" ht="12.75">
      <c r="A245" s="6">
        <v>23</v>
      </c>
      <c r="H245" s="20"/>
      <c r="I245" s="20"/>
      <c r="J245" s="20"/>
      <c r="K245" s="37"/>
      <c r="L245" s="37"/>
      <c r="M245" s="37">
        <v>23</v>
      </c>
    </row>
    <row r="246" spans="1:13" ht="12.75">
      <c r="A246" s="6">
        <v>24</v>
      </c>
      <c r="H246" s="20"/>
      <c r="I246" s="20"/>
      <c r="J246" s="20"/>
      <c r="K246" s="37"/>
      <c r="L246" s="37"/>
      <c r="M246" s="37">
        <v>24</v>
      </c>
    </row>
    <row r="247" spans="1:13" ht="12.75">
      <c r="A247" s="6">
        <v>25</v>
      </c>
      <c r="H247" s="20"/>
      <c r="I247" s="20"/>
      <c r="J247" s="20"/>
      <c r="K247" s="37"/>
      <c r="L247" s="37"/>
      <c r="M247" s="37">
        <v>25</v>
      </c>
    </row>
    <row r="248" spans="1:13" ht="12.75">
      <c r="A248" s="6">
        <v>26</v>
      </c>
      <c r="H248" s="20"/>
      <c r="I248" s="20"/>
      <c r="J248" s="20"/>
      <c r="K248" s="37"/>
      <c r="L248" s="37"/>
      <c r="M248" s="37">
        <v>26</v>
      </c>
    </row>
    <row r="249" spans="1:13" ht="12.75">
      <c r="A249" s="6">
        <v>27</v>
      </c>
      <c r="H249" s="20"/>
      <c r="I249" s="20"/>
      <c r="J249" s="20"/>
      <c r="K249" s="37"/>
      <c r="L249" s="37"/>
      <c r="M249" s="37">
        <v>27</v>
      </c>
    </row>
    <row r="250" spans="1:13" ht="12.75">
      <c r="A250" s="6">
        <v>28</v>
      </c>
      <c r="H250" s="20"/>
      <c r="I250" s="20"/>
      <c r="J250" s="20"/>
      <c r="K250" s="37"/>
      <c r="L250" s="37"/>
      <c r="M250" s="37">
        <v>28</v>
      </c>
    </row>
    <row r="251" spans="8:10" ht="12.75">
      <c r="H251" s="20"/>
      <c r="I251" s="20"/>
      <c r="J251" s="20"/>
    </row>
    <row r="252" spans="8:10" ht="12.75">
      <c r="H252" s="20"/>
      <c r="I252" s="20"/>
      <c r="J252" s="20"/>
    </row>
    <row r="253" spans="2:10" ht="12.75">
      <c r="B253" s="21" t="s">
        <v>20</v>
      </c>
      <c r="C253" s="21" t="s">
        <v>17</v>
      </c>
      <c r="D253" s="21" t="s">
        <v>18</v>
      </c>
      <c r="E253" s="21" t="s">
        <v>19</v>
      </c>
      <c r="F253" s="22" t="s">
        <v>21</v>
      </c>
      <c r="G253" s="21" t="s">
        <v>65</v>
      </c>
      <c r="H253" s="33" t="s">
        <v>18</v>
      </c>
      <c r="I253" s="33" t="s">
        <v>19</v>
      </c>
      <c r="J253" s="34" t="s">
        <v>135</v>
      </c>
    </row>
    <row r="254" spans="2:10" ht="15">
      <c r="B254" s="5" t="s">
        <v>122</v>
      </c>
      <c r="C254" s="6"/>
      <c r="D254" s="6"/>
      <c r="E254" s="6"/>
      <c r="F254" s="6"/>
      <c r="G254" s="6"/>
      <c r="H254" s="37"/>
      <c r="I254" s="37"/>
      <c r="J254" s="37"/>
    </row>
    <row r="255" spans="2:10" ht="12.75">
      <c r="B255" s="18" t="s">
        <v>101</v>
      </c>
      <c r="C255" s="14" t="s">
        <v>109</v>
      </c>
      <c r="D255" s="6">
        <v>23</v>
      </c>
      <c r="E255" s="6">
        <v>7</v>
      </c>
      <c r="F255" s="6">
        <f aca="true" t="shared" si="15" ref="F255:F282">D255*60+E255</f>
        <v>1387</v>
      </c>
      <c r="G255" s="6">
        <v>1</v>
      </c>
      <c r="H255" s="37">
        <v>8</v>
      </c>
      <c r="I255" s="37">
        <v>54</v>
      </c>
      <c r="J255" s="37">
        <v>7</v>
      </c>
    </row>
    <row r="256" spans="2:10" ht="12.75">
      <c r="B256" s="18" t="s">
        <v>66</v>
      </c>
      <c r="C256" s="18" t="s">
        <v>110</v>
      </c>
      <c r="D256" s="6">
        <v>25</v>
      </c>
      <c r="E256" s="6">
        <v>21</v>
      </c>
      <c r="F256" s="6">
        <f t="shared" si="15"/>
        <v>1521</v>
      </c>
      <c r="G256" s="6">
        <v>2</v>
      </c>
      <c r="H256" s="37">
        <v>14</v>
      </c>
      <c r="I256" s="37">
        <v>44</v>
      </c>
      <c r="J256" s="37">
        <v>7</v>
      </c>
    </row>
    <row r="257" spans="2:10" ht="12.75">
      <c r="B257" s="18" t="s">
        <v>48</v>
      </c>
      <c r="C257" s="14" t="s">
        <v>102</v>
      </c>
      <c r="D257" s="6">
        <v>30</v>
      </c>
      <c r="E257" s="6">
        <v>13</v>
      </c>
      <c r="F257" s="6">
        <f t="shared" si="15"/>
        <v>1813</v>
      </c>
      <c r="G257" s="6">
        <v>4</v>
      </c>
      <c r="H257" s="37">
        <v>16</v>
      </c>
      <c r="I257" s="37">
        <v>13</v>
      </c>
      <c r="J257" s="37">
        <v>7</v>
      </c>
    </row>
    <row r="258" spans="1:14" ht="12.75">
      <c r="A258" s="71" t="s">
        <v>154</v>
      </c>
      <c r="B258" s="14" t="s">
        <v>55</v>
      </c>
      <c r="C258" s="14" t="s">
        <v>108</v>
      </c>
      <c r="D258" s="6">
        <v>31</v>
      </c>
      <c r="E258" s="6">
        <v>37</v>
      </c>
      <c r="F258" s="6">
        <f t="shared" si="15"/>
        <v>1897</v>
      </c>
      <c r="G258" s="6">
        <v>6</v>
      </c>
      <c r="H258" s="37">
        <v>15</v>
      </c>
      <c r="I258" s="37">
        <v>44</v>
      </c>
      <c r="J258" s="37">
        <v>7</v>
      </c>
      <c r="K258" s="35" t="s">
        <v>21</v>
      </c>
      <c r="L258" s="36" t="s">
        <v>153</v>
      </c>
      <c r="M258" s="33" t="s">
        <v>65</v>
      </c>
      <c r="N258" s="21"/>
    </row>
    <row r="259" spans="1:14" ht="12.75">
      <c r="A259" s="71"/>
      <c r="B259" s="18" t="s">
        <v>54</v>
      </c>
      <c r="C259" s="14" t="s">
        <v>125</v>
      </c>
      <c r="D259" s="38">
        <v>33</v>
      </c>
      <c r="E259" s="19">
        <v>49</v>
      </c>
      <c r="F259" s="6">
        <f t="shared" si="15"/>
        <v>2029</v>
      </c>
      <c r="G259" s="6">
        <v>7</v>
      </c>
      <c r="H259" s="37">
        <v>18</v>
      </c>
      <c r="I259" s="37">
        <v>1</v>
      </c>
      <c r="J259" s="37">
        <v>7</v>
      </c>
      <c r="K259" s="37"/>
      <c r="L259" s="37"/>
      <c r="M259" s="37"/>
      <c r="N259" s="6"/>
    </row>
    <row r="260" spans="1:14" ht="12.75">
      <c r="A260" s="6">
        <v>1</v>
      </c>
      <c r="B260" s="18" t="s">
        <v>126</v>
      </c>
      <c r="C260" s="14" t="s">
        <v>127</v>
      </c>
      <c r="D260" s="38">
        <v>38</v>
      </c>
      <c r="E260" s="19">
        <v>51</v>
      </c>
      <c r="F260" s="6">
        <f t="shared" si="15"/>
        <v>2331</v>
      </c>
      <c r="G260" s="6">
        <v>9</v>
      </c>
      <c r="H260" s="37">
        <v>17</v>
      </c>
      <c r="I260" s="37">
        <v>15</v>
      </c>
      <c r="J260" s="37">
        <v>7</v>
      </c>
      <c r="K260" s="37">
        <f aca="true" t="shared" si="16" ref="K260:K295">H292*60+I292</f>
        <v>604</v>
      </c>
      <c r="L260" s="37">
        <f aca="true" t="shared" si="17" ref="L260:L305">F292+K260</f>
        <v>1192</v>
      </c>
      <c r="M260" s="37">
        <v>1</v>
      </c>
      <c r="N260" s="6"/>
    </row>
    <row r="261" spans="1:14" ht="12.75">
      <c r="A261" s="6">
        <v>2</v>
      </c>
      <c r="B261" s="18" t="s">
        <v>35</v>
      </c>
      <c r="C261" s="14" t="s">
        <v>113</v>
      </c>
      <c r="D261" s="38">
        <v>44</v>
      </c>
      <c r="E261" s="19">
        <v>0</v>
      </c>
      <c r="F261" s="6">
        <f t="shared" si="15"/>
        <v>2640</v>
      </c>
      <c r="G261" s="6">
        <v>13</v>
      </c>
      <c r="H261" s="37">
        <v>12</v>
      </c>
      <c r="I261" s="37">
        <v>17</v>
      </c>
      <c r="J261" s="37">
        <v>7</v>
      </c>
      <c r="K261" s="37">
        <f t="shared" si="16"/>
        <v>534</v>
      </c>
      <c r="L261" s="37">
        <f t="shared" si="17"/>
        <v>1752</v>
      </c>
      <c r="M261" s="37">
        <v>2</v>
      </c>
      <c r="N261" s="6"/>
    </row>
    <row r="262" spans="1:14" ht="12.75">
      <c r="A262" s="6">
        <v>3</v>
      </c>
      <c r="B262" s="18" t="s">
        <v>49</v>
      </c>
      <c r="C262" s="14" t="s">
        <v>113</v>
      </c>
      <c r="D262" s="6">
        <v>47</v>
      </c>
      <c r="E262" s="6">
        <v>1</v>
      </c>
      <c r="F262" s="6">
        <f t="shared" si="15"/>
        <v>2821</v>
      </c>
      <c r="G262" s="6">
        <v>16</v>
      </c>
      <c r="H262" s="37">
        <v>15</v>
      </c>
      <c r="I262" s="37">
        <v>4</v>
      </c>
      <c r="J262" s="37">
        <v>7</v>
      </c>
      <c r="K262" s="37">
        <f t="shared" si="16"/>
        <v>484</v>
      </c>
      <c r="L262" s="37">
        <f t="shared" si="17"/>
        <v>1936</v>
      </c>
      <c r="M262" s="37">
        <v>3</v>
      </c>
      <c r="N262" s="6"/>
    </row>
    <row r="263" spans="1:14" ht="12.75">
      <c r="A263" s="6">
        <v>4</v>
      </c>
      <c r="B263" s="18" t="s">
        <v>24</v>
      </c>
      <c r="C263" s="14" t="s">
        <v>106</v>
      </c>
      <c r="D263" s="6">
        <v>47</v>
      </c>
      <c r="E263" s="6">
        <v>18</v>
      </c>
      <c r="F263" s="6">
        <f t="shared" si="15"/>
        <v>2838</v>
      </c>
      <c r="G263" s="6">
        <v>17</v>
      </c>
      <c r="H263" s="37">
        <v>16</v>
      </c>
      <c r="I263" s="37">
        <v>34</v>
      </c>
      <c r="J263" s="37">
        <v>7</v>
      </c>
      <c r="K263" s="37">
        <f t="shared" si="16"/>
        <v>610</v>
      </c>
      <c r="L263" s="37">
        <f t="shared" si="17"/>
        <v>2120</v>
      </c>
      <c r="M263" s="37">
        <v>4</v>
      </c>
      <c r="N263" s="6"/>
    </row>
    <row r="264" spans="1:14" ht="12.75">
      <c r="A264" s="6">
        <v>5</v>
      </c>
      <c r="B264" s="18" t="s">
        <v>129</v>
      </c>
      <c r="C264" s="14" t="s">
        <v>109</v>
      </c>
      <c r="D264" s="38">
        <v>46</v>
      </c>
      <c r="E264" s="19">
        <v>3</v>
      </c>
      <c r="F264" s="6">
        <f t="shared" si="15"/>
        <v>2763</v>
      </c>
      <c r="G264" s="6">
        <v>15</v>
      </c>
      <c r="H264" s="37">
        <v>21</v>
      </c>
      <c r="I264" s="37">
        <v>47</v>
      </c>
      <c r="J264" s="37">
        <v>7</v>
      </c>
      <c r="K264" s="37">
        <f t="shared" si="16"/>
        <v>592</v>
      </c>
      <c r="L264" s="37">
        <f t="shared" si="17"/>
        <v>2129</v>
      </c>
      <c r="M264" s="37">
        <v>5</v>
      </c>
      <c r="N264" s="6"/>
    </row>
    <row r="265" spans="1:14" ht="12.75">
      <c r="A265" s="6">
        <v>6</v>
      </c>
      <c r="B265" s="18" t="s">
        <v>50</v>
      </c>
      <c r="C265" s="14" t="s">
        <v>125</v>
      </c>
      <c r="D265" s="6">
        <v>51</v>
      </c>
      <c r="E265" s="6">
        <v>41</v>
      </c>
      <c r="F265" s="6">
        <f t="shared" si="15"/>
        <v>3101</v>
      </c>
      <c r="G265" s="6">
        <v>20</v>
      </c>
      <c r="H265" s="37">
        <v>17</v>
      </c>
      <c r="I265" s="37">
        <v>23</v>
      </c>
      <c r="J265" s="37">
        <v>7</v>
      </c>
      <c r="K265" s="37">
        <f t="shared" si="16"/>
        <v>963</v>
      </c>
      <c r="L265" s="37">
        <f t="shared" si="17"/>
        <v>2560</v>
      </c>
      <c r="M265" s="37">
        <v>6</v>
      </c>
      <c r="N265" s="6"/>
    </row>
    <row r="266" spans="1:14" ht="12.75">
      <c r="A266" s="6">
        <v>7</v>
      </c>
      <c r="B266" s="28" t="s">
        <v>105</v>
      </c>
      <c r="C266" s="14" t="s">
        <v>113</v>
      </c>
      <c r="D266" s="6">
        <v>47</v>
      </c>
      <c r="E266" s="6">
        <v>56</v>
      </c>
      <c r="F266" s="6">
        <f t="shared" si="15"/>
        <v>2876</v>
      </c>
      <c r="G266" s="6">
        <v>18</v>
      </c>
      <c r="H266" s="37">
        <v>21</v>
      </c>
      <c r="I266" s="37">
        <v>39</v>
      </c>
      <c r="J266" s="37">
        <v>7</v>
      </c>
      <c r="K266" s="37">
        <f t="shared" si="16"/>
        <v>772</v>
      </c>
      <c r="L266" s="37">
        <f t="shared" si="17"/>
        <v>2625</v>
      </c>
      <c r="M266" s="37">
        <v>7</v>
      </c>
      <c r="N266" s="6"/>
    </row>
    <row r="267" spans="1:14" ht="12.75">
      <c r="A267" s="6">
        <v>8</v>
      </c>
      <c r="B267" s="14" t="s">
        <v>80</v>
      </c>
      <c r="C267" s="18" t="s">
        <v>110</v>
      </c>
      <c r="D267" s="6">
        <v>55</v>
      </c>
      <c r="E267" s="6">
        <v>33</v>
      </c>
      <c r="F267" s="6">
        <f t="shared" si="15"/>
        <v>3333</v>
      </c>
      <c r="G267" s="6">
        <v>23</v>
      </c>
      <c r="H267" s="37">
        <v>14</v>
      </c>
      <c r="I267" s="37">
        <v>19</v>
      </c>
      <c r="J267" s="37">
        <v>7</v>
      </c>
      <c r="K267" s="37">
        <f t="shared" si="16"/>
        <v>601</v>
      </c>
      <c r="L267" s="37">
        <f t="shared" si="17"/>
        <v>2820</v>
      </c>
      <c r="M267" s="37">
        <v>8</v>
      </c>
      <c r="N267" s="6"/>
    </row>
    <row r="268" spans="1:14" ht="12.75">
      <c r="A268" s="6">
        <v>9</v>
      </c>
      <c r="B268" s="14" t="s">
        <v>62</v>
      </c>
      <c r="C268" s="14" t="s">
        <v>104</v>
      </c>
      <c r="D268" s="6">
        <v>54</v>
      </c>
      <c r="E268" s="6">
        <v>47</v>
      </c>
      <c r="F268" s="6">
        <f t="shared" si="15"/>
        <v>3287</v>
      </c>
      <c r="G268" s="6">
        <v>22</v>
      </c>
      <c r="H268" s="37">
        <v>15</v>
      </c>
      <c r="I268" s="37">
        <v>46</v>
      </c>
      <c r="J268" s="37">
        <v>7</v>
      </c>
      <c r="K268" s="37">
        <f t="shared" si="16"/>
        <v>948</v>
      </c>
      <c r="L268" s="37">
        <f t="shared" si="17"/>
        <v>3039</v>
      </c>
      <c r="M268" s="37">
        <v>9</v>
      </c>
      <c r="N268" s="6"/>
    </row>
    <row r="269" spans="1:14" ht="12.75">
      <c r="A269" s="6">
        <v>10</v>
      </c>
      <c r="B269" s="18" t="s">
        <v>87</v>
      </c>
      <c r="C269" s="18" t="s">
        <v>130</v>
      </c>
      <c r="D269" s="6">
        <v>51</v>
      </c>
      <c r="E269" s="6">
        <v>19</v>
      </c>
      <c r="F269" s="6">
        <f t="shared" si="15"/>
        <v>3079</v>
      </c>
      <c r="G269" s="6">
        <v>19</v>
      </c>
      <c r="H269" s="37">
        <v>23</v>
      </c>
      <c r="I269" s="37">
        <v>2</v>
      </c>
      <c r="J269" s="37">
        <v>7</v>
      </c>
      <c r="K269" s="37">
        <f t="shared" si="16"/>
        <v>1208</v>
      </c>
      <c r="L269" s="37">
        <f t="shared" si="17"/>
        <v>3176</v>
      </c>
      <c r="M269" s="37">
        <v>10</v>
      </c>
      <c r="N269" s="6"/>
    </row>
    <row r="270" spans="1:14" ht="12.75">
      <c r="A270" s="6">
        <v>11</v>
      </c>
      <c r="B270" s="18" t="s">
        <v>131</v>
      </c>
      <c r="C270" s="18" t="s">
        <v>130</v>
      </c>
      <c r="D270" s="38">
        <v>53</v>
      </c>
      <c r="E270" s="19">
        <v>3</v>
      </c>
      <c r="F270" s="6">
        <f t="shared" si="15"/>
        <v>3183</v>
      </c>
      <c r="G270" s="6">
        <v>21</v>
      </c>
      <c r="H270" s="37">
        <v>22</v>
      </c>
      <c r="I270" s="37">
        <v>23</v>
      </c>
      <c r="J270" s="37">
        <v>7</v>
      </c>
      <c r="K270" s="37">
        <f t="shared" si="16"/>
        <v>671</v>
      </c>
      <c r="L270" s="37">
        <f t="shared" si="17"/>
        <v>3194</v>
      </c>
      <c r="M270" s="37">
        <v>11</v>
      </c>
      <c r="N270" s="6"/>
    </row>
    <row r="271" spans="1:14" ht="12.75">
      <c r="A271" s="6">
        <v>12</v>
      </c>
      <c r="B271" s="18" t="s">
        <v>86</v>
      </c>
      <c r="C271" s="14" t="s">
        <v>127</v>
      </c>
      <c r="D271" s="38">
        <v>82</v>
      </c>
      <c r="E271" s="19">
        <v>56</v>
      </c>
      <c r="F271" s="6">
        <f t="shared" si="15"/>
        <v>4976</v>
      </c>
      <c r="G271" s="6">
        <v>28</v>
      </c>
      <c r="H271" s="37">
        <v>22</v>
      </c>
      <c r="I271" s="37">
        <v>32</v>
      </c>
      <c r="J271" s="37">
        <v>7</v>
      </c>
      <c r="K271" s="37">
        <f t="shared" si="16"/>
        <v>1292</v>
      </c>
      <c r="L271" s="37">
        <f t="shared" si="17"/>
        <v>3202</v>
      </c>
      <c r="M271" s="37">
        <v>12</v>
      </c>
      <c r="N271" s="6"/>
    </row>
    <row r="272" spans="1:14" ht="12.75">
      <c r="A272" s="6">
        <v>13</v>
      </c>
      <c r="B272" s="28" t="s">
        <v>124</v>
      </c>
      <c r="C272" s="18" t="s">
        <v>110</v>
      </c>
      <c r="D272" s="6">
        <v>25</v>
      </c>
      <c r="E272" s="6">
        <v>53</v>
      </c>
      <c r="F272" s="6">
        <f t="shared" si="15"/>
        <v>1553</v>
      </c>
      <c r="G272" s="6">
        <v>3</v>
      </c>
      <c r="H272" s="37">
        <v>11</v>
      </c>
      <c r="I272" s="37">
        <v>55</v>
      </c>
      <c r="J272" s="37">
        <v>6</v>
      </c>
      <c r="K272" s="37">
        <f t="shared" si="16"/>
        <v>731</v>
      </c>
      <c r="L272" s="37">
        <f t="shared" si="17"/>
        <v>3247</v>
      </c>
      <c r="M272" s="37">
        <v>13</v>
      </c>
      <c r="N272" s="6"/>
    </row>
    <row r="273" spans="1:14" ht="12.75">
      <c r="A273" s="6">
        <v>14</v>
      </c>
      <c r="B273" s="18" t="s">
        <v>33</v>
      </c>
      <c r="C273" s="14" t="s">
        <v>106</v>
      </c>
      <c r="D273" s="38">
        <v>44</v>
      </c>
      <c r="E273" s="19">
        <v>45</v>
      </c>
      <c r="F273" s="6">
        <f t="shared" si="15"/>
        <v>2685</v>
      </c>
      <c r="G273" s="6">
        <v>14</v>
      </c>
      <c r="H273" s="37">
        <v>17</v>
      </c>
      <c r="I273" s="37">
        <v>3</v>
      </c>
      <c r="J273" s="37">
        <v>6</v>
      </c>
      <c r="K273" s="37">
        <f t="shared" si="16"/>
        <v>1166</v>
      </c>
      <c r="L273" s="37">
        <f t="shared" si="17"/>
        <v>3290</v>
      </c>
      <c r="M273" s="37">
        <v>14</v>
      </c>
      <c r="N273" s="6"/>
    </row>
    <row r="274" spans="1:14" ht="12.75">
      <c r="A274" s="6">
        <v>15</v>
      </c>
      <c r="B274" s="18" t="s">
        <v>128</v>
      </c>
      <c r="C274" s="14" t="s">
        <v>104</v>
      </c>
      <c r="D274" s="38">
        <v>41</v>
      </c>
      <c r="E274" s="19">
        <v>54</v>
      </c>
      <c r="F274" s="6">
        <f t="shared" si="15"/>
        <v>2514</v>
      </c>
      <c r="G274" s="6">
        <v>11</v>
      </c>
      <c r="H274" s="37">
        <v>26</v>
      </c>
      <c r="I274" s="37">
        <v>3</v>
      </c>
      <c r="J274" s="37">
        <v>4</v>
      </c>
      <c r="K274" s="37">
        <f t="shared" si="16"/>
        <v>972</v>
      </c>
      <c r="L274" s="37">
        <f t="shared" si="17"/>
        <v>3464</v>
      </c>
      <c r="M274" s="37">
        <v>15</v>
      </c>
      <c r="N274" s="6"/>
    </row>
    <row r="275" spans="1:14" ht="12.75">
      <c r="A275" s="6">
        <v>16</v>
      </c>
      <c r="B275" s="18" t="s">
        <v>81</v>
      </c>
      <c r="C275" s="14" t="s">
        <v>107</v>
      </c>
      <c r="D275" s="38">
        <v>31</v>
      </c>
      <c r="E275" s="19">
        <v>27</v>
      </c>
      <c r="F275" s="6">
        <f t="shared" si="15"/>
        <v>1887</v>
      </c>
      <c r="G275" s="6">
        <v>5</v>
      </c>
      <c r="H275" s="37"/>
      <c r="I275" s="37"/>
      <c r="J275" s="37"/>
      <c r="K275" s="37">
        <f t="shared" si="16"/>
        <v>991</v>
      </c>
      <c r="L275" s="37">
        <f t="shared" si="17"/>
        <v>3655</v>
      </c>
      <c r="M275" s="37">
        <v>16</v>
      </c>
      <c r="N275" s="6"/>
    </row>
    <row r="276" spans="1:14" ht="12.75">
      <c r="A276" s="6">
        <v>17</v>
      </c>
      <c r="B276" s="18" t="s">
        <v>63</v>
      </c>
      <c r="C276" s="14" t="s">
        <v>107</v>
      </c>
      <c r="D276" s="38">
        <v>38</v>
      </c>
      <c r="E276" s="19">
        <v>11</v>
      </c>
      <c r="F276" s="6">
        <f t="shared" si="15"/>
        <v>2291</v>
      </c>
      <c r="G276" s="6">
        <v>8</v>
      </c>
      <c r="H276" s="37"/>
      <c r="I276" s="37"/>
      <c r="J276" s="37"/>
      <c r="K276" s="37">
        <f t="shared" si="16"/>
        <v>1239</v>
      </c>
      <c r="L276" s="37">
        <f t="shared" si="17"/>
        <v>3818</v>
      </c>
      <c r="M276" s="37">
        <v>17</v>
      </c>
      <c r="N276" s="6"/>
    </row>
    <row r="277" spans="1:14" ht="12.75">
      <c r="A277" s="6">
        <v>18</v>
      </c>
      <c r="B277" s="18" t="s">
        <v>1</v>
      </c>
      <c r="C277" s="14" t="s">
        <v>61</v>
      </c>
      <c r="D277" s="38">
        <v>41</v>
      </c>
      <c r="E277" s="19">
        <v>45</v>
      </c>
      <c r="F277" s="6">
        <f t="shared" si="15"/>
        <v>2505</v>
      </c>
      <c r="G277" s="6">
        <v>10</v>
      </c>
      <c r="H277" s="37"/>
      <c r="I277" s="37"/>
      <c r="J277" s="37"/>
      <c r="K277" s="37">
        <f t="shared" si="16"/>
        <v>825</v>
      </c>
      <c r="L277" s="37">
        <f t="shared" si="17"/>
        <v>3906</v>
      </c>
      <c r="M277" s="37">
        <v>18</v>
      </c>
      <c r="N277" s="6"/>
    </row>
    <row r="278" spans="1:14" ht="12.75">
      <c r="A278" s="6">
        <v>19</v>
      </c>
      <c r="B278" s="18" t="s">
        <v>42</v>
      </c>
      <c r="C278" s="14" t="s">
        <v>102</v>
      </c>
      <c r="D278" s="38">
        <v>42</v>
      </c>
      <c r="E278" s="19">
        <v>27</v>
      </c>
      <c r="F278" s="6">
        <f t="shared" si="15"/>
        <v>2547</v>
      </c>
      <c r="G278" s="6">
        <v>12</v>
      </c>
      <c r="H278" s="37"/>
      <c r="I278" s="37"/>
      <c r="J278" s="37"/>
      <c r="K278" s="37">
        <f t="shared" si="16"/>
        <v>622</v>
      </c>
      <c r="L278" s="37">
        <f t="shared" si="17"/>
        <v>4071</v>
      </c>
      <c r="M278" s="37">
        <v>19</v>
      </c>
      <c r="N278" s="6"/>
    </row>
    <row r="279" spans="1:14" ht="12.75">
      <c r="A279" s="6">
        <v>20</v>
      </c>
      <c r="B279" s="18" t="s">
        <v>132</v>
      </c>
      <c r="C279" s="14" t="s">
        <v>61</v>
      </c>
      <c r="D279" s="38">
        <v>56</v>
      </c>
      <c r="E279" s="19">
        <v>0</v>
      </c>
      <c r="F279" s="6">
        <f t="shared" si="15"/>
        <v>3360</v>
      </c>
      <c r="G279" s="6">
        <v>24</v>
      </c>
      <c r="H279" s="37"/>
      <c r="I279" s="37"/>
      <c r="J279" s="37"/>
      <c r="K279" s="37">
        <f t="shared" si="16"/>
        <v>914</v>
      </c>
      <c r="L279" s="37">
        <f t="shared" si="17"/>
        <v>4126</v>
      </c>
      <c r="M279" s="37">
        <v>20</v>
      </c>
      <c r="N279" s="6"/>
    </row>
    <row r="280" spans="1:14" ht="12.75">
      <c r="A280" s="6">
        <v>21</v>
      </c>
      <c r="B280" s="18" t="s">
        <v>82</v>
      </c>
      <c r="C280" s="14" t="s">
        <v>61</v>
      </c>
      <c r="D280" s="38">
        <v>64</v>
      </c>
      <c r="E280" s="19">
        <v>9</v>
      </c>
      <c r="F280" s="6">
        <f t="shared" si="15"/>
        <v>3849</v>
      </c>
      <c r="G280" s="6">
        <v>25</v>
      </c>
      <c r="H280" s="37"/>
      <c r="I280" s="37"/>
      <c r="J280" s="37"/>
      <c r="K280" s="37">
        <f t="shared" si="16"/>
        <v>1570</v>
      </c>
      <c r="L280" s="37">
        <f t="shared" si="17"/>
        <v>4138</v>
      </c>
      <c r="M280" s="37">
        <v>21</v>
      </c>
      <c r="N280" s="6"/>
    </row>
    <row r="281" spans="1:14" ht="12.75">
      <c r="A281" s="6">
        <v>22</v>
      </c>
      <c r="B281" s="18" t="s">
        <v>133</v>
      </c>
      <c r="C281" s="18" t="s">
        <v>130</v>
      </c>
      <c r="D281" s="38">
        <v>64</v>
      </c>
      <c r="E281" s="19">
        <v>25</v>
      </c>
      <c r="F281" s="6">
        <f t="shared" si="15"/>
        <v>3865</v>
      </c>
      <c r="G281" s="6">
        <v>26</v>
      </c>
      <c r="H281" s="37"/>
      <c r="I281" s="37"/>
      <c r="J281" s="37"/>
      <c r="K281" s="37">
        <f t="shared" si="16"/>
        <v>733</v>
      </c>
      <c r="L281" s="37">
        <f t="shared" si="17"/>
        <v>4389</v>
      </c>
      <c r="M281" s="37">
        <v>22</v>
      </c>
      <c r="N281" s="6"/>
    </row>
    <row r="282" spans="1:14" ht="12.75">
      <c r="A282" s="6">
        <v>23</v>
      </c>
      <c r="B282" s="18" t="s">
        <v>134</v>
      </c>
      <c r="C282" s="14" t="s">
        <v>61</v>
      </c>
      <c r="D282" s="38">
        <v>68</v>
      </c>
      <c r="E282" s="19">
        <v>22</v>
      </c>
      <c r="F282" s="6">
        <f t="shared" si="15"/>
        <v>4102</v>
      </c>
      <c r="G282" s="6">
        <v>27</v>
      </c>
      <c r="H282" s="37"/>
      <c r="I282" s="37"/>
      <c r="J282" s="37"/>
      <c r="K282" s="37">
        <f t="shared" si="16"/>
        <v>891</v>
      </c>
      <c r="L282" s="37">
        <f t="shared" si="17"/>
        <v>4544</v>
      </c>
      <c r="M282" s="37">
        <v>23</v>
      </c>
      <c r="N282" s="6"/>
    </row>
    <row r="283" spans="1:14" ht="12.75">
      <c r="A283" s="6">
        <v>24</v>
      </c>
      <c r="H283" s="20"/>
      <c r="I283" s="20"/>
      <c r="J283" s="20"/>
      <c r="K283" s="37">
        <f t="shared" si="16"/>
        <v>850</v>
      </c>
      <c r="L283" s="37">
        <f t="shared" si="17"/>
        <v>4573</v>
      </c>
      <c r="M283" s="37">
        <v>24</v>
      </c>
      <c r="N283" s="6"/>
    </row>
    <row r="284" spans="1:14" ht="12.75">
      <c r="A284" s="6">
        <v>25</v>
      </c>
      <c r="K284" s="37">
        <f t="shared" si="16"/>
        <v>1017</v>
      </c>
      <c r="L284" s="37">
        <f t="shared" si="17"/>
        <v>4732</v>
      </c>
      <c r="M284" s="37">
        <v>25</v>
      </c>
      <c r="N284" s="6"/>
    </row>
    <row r="285" spans="1:14" ht="12.75">
      <c r="A285" s="6">
        <v>26</v>
      </c>
      <c r="H285" s="20"/>
      <c r="I285" s="20"/>
      <c r="J285" s="20"/>
      <c r="K285" s="37">
        <f t="shared" si="16"/>
        <v>1115</v>
      </c>
      <c r="L285" s="37">
        <f t="shared" si="17"/>
        <v>4754</v>
      </c>
      <c r="M285" s="37">
        <v>26</v>
      </c>
      <c r="N285" s="6"/>
    </row>
    <row r="286" spans="1:14" ht="12.75">
      <c r="A286" s="6">
        <v>27</v>
      </c>
      <c r="H286" s="20"/>
      <c r="I286" s="20"/>
      <c r="J286" s="20"/>
      <c r="K286" s="37">
        <f t="shared" si="16"/>
        <v>1142</v>
      </c>
      <c r="L286" s="37">
        <f t="shared" si="17"/>
        <v>4798</v>
      </c>
      <c r="M286" s="37">
        <v>27</v>
      </c>
      <c r="N286" s="6"/>
    </row>
    <row r="287" spans="1:14" ht="12.75">
      <c r="A287" s="6">
        <v>28</v>
      </c>
      <c r="H287" s="20"/>
      <c r="I287" s="20"/>
      <c r="J287" s="20"/>
      <c r="K287" s="37">
        <f t="shared" si="16"/>
        <v>974</v>
      </c>
      <c r="L287" s="37">
        <f t="shared" si="17"/>
        <v>5061</v>
      </c>
      <c r="M287" s="37">
        <v>28</v>
      </c>
      <c r="N287" s="6"/>
    </row>
    <row r="288" spans="1:14" ht="12.75">
      <c r="A288" s="6">
        <v>29</v>
      </c>
      <c r="H288" s="20"/>
      <c r="I288" s="20"/>
      <c r="J288" s="20"/>
      <c r="K288" s="37">
        <f t="shared" si="16"/>
        <v>976</v>
      </c>
      <c r="L288" s="37">
        <f t="shared" si="17"/>
        <v>5226</v>
      </c>
      <c r="M288" s="37">
        <v>29</v>
      </c>
      <c r="N288" s="6"/>
    </row>
    <row r="289" spans="1:14" ht="12.75">
      <c r="A289" s="6">
        <v>30</v>
      </c>
      <c r="H289" s="20"/>
      <c r="I289" s="20"/>
      <c r="J289" s="20"/>
      <c r="K289" s="37">
        <f t="shared" si="16"/>
        <v>862</v>
      </c>
      <c r="L289" s="37">
        <f t="shared" si="17"/>
        <v>5335</v>
      </c>
      <c r="M289" s="37">
        <v>30</v>
      </c>
      <c r="N289" s="6"/>
    </row>
    <row r="290" spans="1:14" ht="12.75">
      <c r="A290" s="6">
        <v>31</v>
      </c>
      <c r="B290" s="21" t="s">
        <v>20</v>
      </c>
      <c r="C290" s="21" t="s">
        <v>17</v>
      </c>
      <c r="D290" s="21" t="s">
        <v>18</v>
      </c>
      <c r="E290" s="21" t="s">
        <v>19</v>
      </c>
      <c r="F290" s="22" t="s">
        <v>21</v>
      </c>
      <c r="G290" s="21" t="s">
        <v>65</v>
      </c>
      <c r="H290" s="33" t="s">
        <v>18</v>
      </c>
      <c r="I290" s="33" t="s">
        <v>19</v>
      </c>
      <c r="J290" s="34" t="s">
        <v>135</v>
      </c>
      <c r="K290" s="37">
        <f t="shared" si="16"/>
        <v>1440</v>
      </c>
      <c r="L290" s="37">
        <f t="shared" si="17"/>
        <v>8085</v>
      </c>
      <c r="M290" s="37">
        <v>31</v>
      </c>
      <c r="N290" s="6"/>
    </row>
    <row r="291" spans="1:14" ht="15">
      <c r="A291" s="6">
        <v>32</v>
      </c>
      <c r="B291" s="5" t="s">
        <v>123</v>
      </c>
      <c r="C291" s="6"/>
      <c r="D291" s="6"/>
      <c r="E291" s="6"/>
      <c r="F291" s="6"/>
      <c r="G291" s="6"/>
      <c r="H291" s="37"/>
      <c r="I291" s="37"/>
      <c r="J291" s="37"/>
      <c r="K291" s="37">
        <f t="shared" si="16"/>
        <v>1047</v>
      </c>
      <c r="L291" s="37">
        <f t="shared" si="17"/>
        <v>3805</v>
      </c>
      <c r="M291" s="37">
        <v>32</v>
      </c>
      <c r="N291" s="6"/>
    </row>
    <row r="292" spans="1:14" ht="12.75">
      <c r="A292" s="6">
        <v>33</v>
      </c>
      <c r="B292" s="18" t="s">
        <v>16</v>
      </c>
      <c r="C292" s="14" t="s">
        <v>106</v>
      </c>
      <c r="D292" s="6">
        <v>9</v>
      </c>
      <c r="E292" s="6">
        <v>48</v>
      </c>
      <c r="F292" s="6">
        <f aca="true" t="shared" si="18" ref="F292:F337">D292*60+E292</f>
        <v>588</v>
      </c>
      <c r="G292" s="6">
        <v>1</v>
      </c>
      <c r="H292" s="37">
        <v>10</v>
      </c>
      <c r="I292" s="37">
        <v>4</v>
      </c>
      <c r="J292" s="37">
        <v>8</v>
      </c>
      <c r="K292" s="37">
        <f t="shared" si="16"/>
        <v>923</v>
      </c>
      <c r="L292" s="37">
        <f t="shared" si="17"/>
        <v>6131</v>
      </c>
      <c r="M292" s="37">
        <v>33</v>
      </c>
      <c r="N292" s="6"/>
    </row>
    <row r="293" spans="1:14" ht="12.75">
      <c r="A293" s="6">
        <v>34</v>
      </c>
      <c r="B293" s="14" t="s">
        <v>34</v>
      </c>
      <c r="C293" s="14" t="s">
        <v>113</v>
      </c>
      <c r="D293" s="6">
        <v>20</v>
      </c>
      <c r="E293" s="6">
        <v>18</v>
      </c>
      <c r="F293" s="6">
        <f t="shared" si="18"/>
        <v>1218</v>
      </c>
      <c r="G293" s="6">
        <v>2</v>
      </c>
      <c r="H293" s="37">
        <v>8</v>
      </c>
      <c r="I293" s="37">
        <v>54</v>
      </c>
      <c r="J293" s="37">
        <v>8</v>
      </c>
      <c r="K293" s="37">
        <f t="shared" si="16"/>
        <v>1199</v>
      </c>
      <c r="L293" s="37">
        <f t="shared" si="17"/>
        <v>6591</v>
      </c>
      <c r="M293" s="37">
        <v>34</v>
      </c>
      <c r="N293" s="6"/>
    </row>
    <row r="294" spans="1:14" ht="12.75">
      <c r="A294" s="6">
        <v>35</v>
      </c>
      <c r="B294" s="14" t="s">
        <v>36</v>
      </c>
      <c r="C294" s="14" t="s">
        <v>113</v>
      </c>
      <c r="D294" s="6">
        <v>24</v>
      </c>
      <c r="E294" s="6">
        <v>12</v>
      </c>
      <c r="F294" s="6">
        <f t="shared" si="18"/>
        <v>1452</v>
      </c>
      <c r="G294" s="6">
        <v>4</v>
      </c>
      <c r="H294" s="37">
        <v>8</v>
      </c>
      <c r="I294" s="37">
        <v>4</v>
      </c>
      <c r="J294" s="37">
        <v>8</v>
      </c>
      <c r="K294" s="37">
        <f t="shared" si="16"/>
        <v>1034</v>
      </c>
      <c r="L294" s="37">
        <f t="shared" si="17"/>
        <v>3177</v>
      </c>
      <c r="M294" s="37">
        <v>35</v>
      </c>
      <c r="N294" s="6"/>
    </row>
    <row r="295" spans="1:14" ht="12.75">
      <c r="A295" s="6">
        <v>36</v>
      </c>
      <c r="B295" s="18" t="s">
        <v>25</v>
      </c>
      <c r="C295" s="14" t="s">
        <v>106</v>
      </c>
      <c r="D295" s="6">
        <v>25</v>
      </c>
      <c r="E295" s="6">
        <v>10</v>
      </c>
      <c r="F295" s="6">
        <f t="shared" si="18"/>
        <v>1510</v>
      </c>
      <c r="G295" s="6">
        <v>5</v>
      </c>
      <c r="H295" s="37">
        <v>10</v>
      </c>
      <c r="I295" s="37">
        <v>10</v>
      </c>
      <c r="J295" s="37">
        <v>8</v>
      </c>
      <c r="K295" s="37">
        <f t="shared" si="16"/>
        <v>1100</v>
      </c>
      <c r="L295" s="37">
        <f t="shared" si="17"/>
        <v>3688</v>
      </c>
      <c r="M295" s="37">
        <v>36</v>
      </c>
      <c r="N295" s="6"/>
    </row>
    <row r="296" spans="1:14" ht="12.75">
      <c r="A296" s="6">
        <v>37</v>
      </c>
      <c r="B296" s="18" t="s">
        <v>39</v>
      </c>
      <c r="C296" s="14" t="s">
        <v>102</v>
      </c>
      <c r="D296" s="6">
        <v>25</v>
      </c>
      <c r="E296" s="6">
        <v>37</v>
      </c>
      <c r="F296" s="6">
        <f t="shared" si="18"/>
        <v>1537</v>
      </c>
      <c r="G296" s="6">
        <v>6</v>
      </c>
      <c r="H296" s="37">
        <v>9</v>
      </c>
      <c r="I296" s="37">
        <v>52</v>
      </c>
      <c r="J296" s="37">
        <v>8</v>
      </c>
      <c r="K296" s="37"/>
      <c r="L296" s="37">
        <f t="shared" si="17"/>
        <v>1254</v>
      </c>
      <c r="M296" s="37">
        <v>37</v>
      </c>
      <c r="N296" s="6"/>
    </row>
    <row r="297" spans="1:14" ht="12.75">
      <c r="A297" s="6">
        <v>38</v>
      </c>
      <c r="B297" s="14" t="s">
        <v>38</v>
      </c>
      <c r="C297" s="14" t="s">
        <v>102</v>
      </c>
      <c r="D297" s="6">
        <v>26</v>
      </c>
      <c r="E297" s="6">
        <v>37</v>
      </c>
      <c r="F297" s="6">
        <f t="shared" si="18"/>
        <v>1597</v>
      </c>
      <c r="G297" s="6">
        <v>7</v>
      </c>
      <c r="H297" s="37">
        <v>16</v>
      </c>
      <c r="I297" s="37">
        <v>3</v>
      </c>
      <c r="J297" s="37">
        <v>8</v>
      </c>
      <c r="K297" s="37"/>
      <c r="L297" s="37">
        <f t="shared" si="17"/>
        <v>1632</v>
      </c>
      <c r="M297" s="37">
        <v>38</v>
      </c>
      <c r="N297" s="6"/>
    </row>
    <row r="298" spans="1:14" ht="12.75">
      <c r="A298" s="6">
        <v>39</v>
      </c>
      <c r="B298" s="18" t="s">
        <v>120</v>
      </c>
      <c r="C298" s="14" t="s">
        <v>136</v>
      </c>
      <c r="D298" s="6">
        <v>30</v>
      </c>
      <c r="E298" s="6">
        <v>53</v>
      </c>
      <c r="F298" s="6">
        <f t="shared" si="18"/>
        <v>1853</v>
      </c>
      <c r="G298" s="6">
        <v>11</v>
      </c>
      <c r="H298" s="37">
        <v>12</v>
      </c>
      <c r="I298" s="37">
        <v>52</v>
      </c>
      <c r="J298" s="37">
        <v>8</v>
      </c>
      <c r="K298" s="37"/>
      <c r="L298" s="37">
        <f t="shared" si="17"/>
        <v>1688</v>
      </c>
      <c r="M298" s="37">
        <v>39</v>
      </c>
      <c r="N298" s="6"/>
    </row>
    <row r="299" spans="1:14" ht="12.75">
      <c r="A299" s="6">
        <v>40</v>
      </c>
      <c r="B299" s="18" t="s">
        <v>40</v>
      </c>
      <c r="C299" s="14" t="s">
        <v>113</v>
      </c>
      <c r="D299" s="6">
        <v>36</v>
      </c>
      <c r="E299" s="6">
        <v>59</v>
      </c>
      <c r="F299" s="6">
        <f t="shared" si="18"/>
        <v>2219</v>
      </c>
      <c r="G299" s="6">
        <v>17</v>
      </c>
      <c r="H299" s="37">
        <v>10</v>
      </c>
      <c r="I299" s="37">
        <v>1</v>
      </c>
      <c r="J299" s="37">
        <v>8</v>
      </c>
      <c r="K299" s="37"/>
      <c r="L299" s="37">
        <f t="shared" si="17"/>
        <v>1845</v>
      </c>
      <c r="M299" s="37">
        <v>40</v>
      </c>
      <c r="N299" s="6"/>
    </row>
    <row r="300" spans="1:14" ht="12.75">
      <c r="A300" s="6">
        <v>41</v>
      </c>
      <c r="B300" s="14" t="s">
        <v>118</v>
      </c>
      <c r="C300" s="14" t="s">
        <v>109</v>
      </c>
      <c r="D300" s="6">
        <v>34</v>
      </c>
      <c r="E300" s="6">
        <v>51</v>
      </c>
      <c r="F300" s="6">
        <f t="shared" si="18"/>
        <v>2091</v>
      </c>
      <c r="G300" s="6">
        <v>14</v>
      </c>
      <c r="H300" s="37">
        <v>15</v>
      </c>
      <c r="I300" s="37">
        <v>48</v>
      </c>
      <c r="J300" s="37">
        <v>8</v>
      </c>
      <c r="K300" s="37"/>
      <c r="L300" s="37">
        <f t="shared" si="17"/>
        <v>2348</v>
      </c>
      <c r="M300" s="37">
        <v>41</v>
      </c>
      <c r="N300" s="6"/>
    </row>
    <row r="301" spans="1:14" ht="12.75">
      <c r="A301" s="6">
        <v>42</v>
      </c>
      <c r="B301" s="18" t="s">
        <v>71</v>
      </c>
      <c r="C301" s="18" t="s">
        <v>138</v>
      </c>
      <c r="D301" s="6">
        <v>32</v>
      </c>
      <c r="E301" s="6">
        <v>48</v>
      </c>
      <c r="F301" s="6">
        <f t="shared" si="18"/>
        <v>1968</v>
      </c>
      <c r="G301" s="6">
        <v>13</v>
      </c>
      <c r="H301" s="37">
        <v>20</v>
      </c>
      <c r="I301" s="37">
        <v>8</v>
      </c>
      <c r="J301" s="37">
        <v>8</v>
      </c>
      <c r="K301" s="37"/>
      <c r="L301" s="37">
        <f t="shared" si="17"/>
        <v>3511</v>
      </c>
      <c r="M301" s="37">
        <v>42</v>
      </c>
      <c r="N301" s="6"/>
    </row>
    <row r="302" spans="1:14" ht="12.75">
      <c r="A302" s="6">
        <v>43</v>
      </c>
      <c r="B302" s="14" t="s">
        <v>72</v>
      </c>
      <c r="C302" s="14" t="s">
        <v>125</v>
      </c>
      <c r="D302" s="6">
        <v>42</v>
      </c>
      <c r="E302" s="6">
        <v>3</v>
      </c>
      <c r="F302" s="6">
        <f t="shared" si="18"/>
        <v>2523</v>
      </c>
      <c r="G302" s="6">
        <v>21</v>
      </c>
      <c r="H302" s="37">
        <v>11</v>
      </c>
      <c r="I302" s="37">
        <v>11</v>
      </c>
      <c r="J302" s="37">
        <v>8</v>
      </c>
      <c r="K302" s="37"/>
      <c r="L302" s="37">
        <f t="shared" si="17"/>
        <v>3617</v>
      </c>
      <c r="M302" s="37">
        <v>43</v>
      </c>
      <c r="N302" s="6"/>
    </row>
    <row r="303" spans="1:14" ht="12.75">
      <c r="A303" s="6">
        <v>44</v>
      </c>
      <c r="B303" s="18" t="s">
        <v>76</v>
      </c>
      <c r="C303" s="14" t="s">
        <v>107</v>
      </c>
      <c r="D303" s="6">
        <v>31</v>
      </c>
      <c r="E303" s="6">
        <v>50</v>
      </c>
      <c r="F303" s="6">
        <f t="shared" si="18"/>
        <v>1910</v>
      </c>
      <c r="G303" s="6">
        <v>12</v>
      </c>
      <c r="H303" s="37">
        <v>21</v>
      </c>
      <c r="I303" s="37">
        <v>32</v>
      </c>
      <c r="J303" s="37">
        <v>8</v>
      </c>
      <c r="K303" s="37"/>
      <c r="L303" s="37">
        <f t="shared" si="17"/>
        <v>3733</v>
      </c>
      <c r="M303" s="37">
        <v>44</v>
      </c>
      <c r="N303" s="6"/>
    </row>
    <row r="304" spans="1:14" ht="12.75">
      <c r="A304" s="6">
        <v>45</v>
      </c>
      <c r="B304" s="28" t="s">
        <v>47</v>
      </c>
      <c r="C304" s="14" t="s">
        <v>125</v>
      </c>
      <c r="D304" s="6">
        <v>41</v>
      </c>
      <c r="E304" s="6">
        <v>56</v>
      </c>
      <c r="F304" s="6">
        <f t="shared" si="18"/>
        <v>2516</v>
      </c>
      <c r="G304" s="6">
        <v>20</v>
      </c>
      <c r="H304" s="37">
        <v>12</v>
      </c>
      <c r="I304" s="37">
        <v>11</v>
      </c>
      <c r="J304" s="37">
        <v>8</v>
      </c>
      <c r="K304" s="37"/>
      <c r="L304" s="37">
        <f t="shared" si="17"/>
        <v>3884</v>
      </c>
      <c r="M304" s="37">
        <v>45</v>
      </c>
      <c r="N304" s="6"/>
    </row>
    <row r="305" spans="1:14" ht="12.75">
      <c r="A305" s="6">
        <v>46</v>
      </c>
      <c r="B305" s="18" t="s">
        <v>139</v>
      </c>
      <c r="C305" s="18" t="s">
        <v>110</v>
      </c>
      <c r="D305" s="6">
        <v>35</v>
      </c>
      <c r="E305" s="6">
        <v>24</v>
      </c>
      <c r="F305" s="6">
        <f t="shared" si="18"/>
        <v>2124</v>
      </c>
      <c r="G305" s="6">
        <v>15</v>
      </c>
      <c r="H305" s="37">
        <v>19</v>
      </c>
      <c r="I305" s="37">
        <v>26</v>
      </c>
      <c r="J305" s="37">
        <v>8</v>
      </c>
      <c r="K305" s="37"/>
      <c r="L305" s="37">
        <f t="shared" si="17"/>
        <v>4622</v>
      </c>
      <c r="M305" s="37">
        <v>46</v>
      </c>
      <c r="N305" s="6"/>
    </row>
    <row r="306" spans="2:10" ht="12.75">
      <c r="B306" s="18" t="s">
        <v>140</v>
      </c>
      <c r="C306" s="14" t="s">
        <v>127</v>
      </c>
      <c r="D306" s="6">
        <v>41</v>
      </c>
      <c r="E306" s="6">
        <v>32</v>
      </c>
      <c r="F306" s="6">
        <f t="shared" si="18"/>
        <v>2492</v>
      </c>
      <c r="G306" s="6">
        <v>19</v>
      </c>
      <c r="H306" s="37">
        <v>16</v>
      </c>
      <c r="I306" s="37">
        <v>12</v>
      </c>
      <c r="J306" s="37">
        <v>8</v>
      </c>
    </row>
    <row r="307" spans="2:10" ht="12.75">
      <c r="B307" s="18" t="s">
        <v>142</v>
      </c>
      <c r="C307" s="14" t="s">
        <v>127</v>
      </c>
      <c r="D307" s="6">
        <v>44</v>
      </c>
      <c r="E307" s="6">
        <v>24</v>
      </c>
      <c r="F307" s="6">
        <f t="shared" si="18"/>
        <v>2664</v>
      </c>
      <c r="G307" s="6">
        <v>25</v>
      </c>
      <c r="H307" s="37">
        <v>16</v>
      </c>
      <c r="I307" s="37">
        <v>31</v>
      </c>
      <c r="J307" s="37">
        <v>8</v>
      </c>
    </row>
    <row r="308" spans="2:10" ht="12.75">
      <c r="B308" s="18" t="s">
        <v>141</v>
      </c>
      <c r="C308" s="18" t="s">
        <v>138</v>
      </c>
      <c r="D308" s="6">
        <v>42</v>
      </c>
      <c r="E308" s="6">
        <v>59</v>
      </c>
      <c r="F308" s="6">
        <f t="shared" si="18"/>
        <v>2579</v>
      </c>
      <c r="G308" s="6">
        <v>23</v>
      </c>
      <c r="H308" s="37">
        <v>20</v>
      </c>
      <c r="I308" s="37">
        <v>39</v>
      </c>
      <c r="J308" s="37">
        <v>8</v>
      </c>
    </row>
    <row r="309" spans="2:10" ht="12.75">
      <c r="B309" s="18" t="s">
        <v>144</v>
      </c>
      <c r="C309" s="14" t="s">
        <v>104</v>
      </c>
      <c r="D309" s="6">
        <v>51</v>
      </c>
      <c r="E309" s="6">
        <v>21</v>
      </c>
      <c r="F309" s="6">
        <f t="shared" si="18"/>
        <v>3081</v>
      </c>
      <c r="G309" s="6">
        <v>27</v>
      </c>
      <c r="H309" s="37">
        <v>13</v>
      </c>
      <c r="I309" s="37">
        <v>45</v>
      </c>
      <c r="J309" s="37">
        <v>8</v>
      </c>
    </row>
    <row r="310" spans="2:10" ht="12.75">
      <c r="B310" s="18" t="s">
        <v>112</v>
      </c>
      <c r="C310" s="14" t="s">
        <v>109</v>
      </c>
      <c r="D310" s="6">
        <v>57</v>
      </c>
      <c r="E310" s="6">
        <v>29</v>
      </c>
      <c r="F310" s="6">
        <f t="shared" si="18"/>
        <v>3449</v>
      </c>
      <c r="G310" s="6">
        <v>29</v>
      </c>
      <c r="H310" s="37">
        <v>10</v>
      </c>
      <c r="I310" s="37">
        <v>22</v>
      </c>
      <c r="J310" s="37">
        <v>8</v>
      </c>
    </row>
    <row r="311" spans="2:10" ht="12.75">
      <c r="B311" s="18" t="s">
        <v>37</v>
      </c>
      <c r="C311" s="18" t="s">
        <v>130</v>
      </c>
      <c r="D311" s="6">
        <v>53</v>
      </c>
      <c r="E311" s="6">
        <v>32</v>
      </c>
      <c r="F311" s="6">
        <f t="shared" si="18"/>
        <v>3212</v>
      </c>
      <c r="G311" s="6">
        <v>28</v>
      </c>
      <c r="H311" s="37">
        <v>15</v>
      </c>
      <c r="I311" s="37">
        <v>14</v>
      </c>
      <c r="J311" s="37">
        <v>8</v>
      </c>
    </row>
    <row r="312" spans="2:10" ht="12.75">
      <c r="B312" s="14" t="s">
        <v>78</v>
      </c>
      <c r="C312" s="14" t="s">
        <v>108</v>
      </c>
      <c r="D312" s="6">
        <v>42</v>
      </c>
      <c r="E312" s="6">
        <v>48</v>
      </c>
      <c r="F312" s="6">
        <f t="shared" si="18"/>
        <v>2568</v>
      </c>
      <c r="G312" s="6">
        <v>22</v>
      </c>
      <c r="H312" s="37">
        <v>26</v>
      </c>
      <c r="I312" s="37">
        <v>10</v>
      </c>
      <c r="J312" s="37">
        <v>8</v>
      </c>
    </row>
    <row r="313" spans="2:10" ht="12.75">
      <c r="B313" s="18" t="s">
        <v>45</v>
      </c>
      <c r="C313" s="14" t="s">
        <v>102</v>
      </c>
      <c r="D313" s="6">
        <v>60</v>
      </c>
      <c r="E313" s="6">
        <v>56</v>
      </c>
      <c r="F313" s="6">
        <f t="shared" si="18"/>
        <v>3656</v>
      </c>
      <c r="G313" s="6">
        <v>35</v>
      </c>
      <c r="H313" s="37">
        <v>12</v>
      </c>
      <c r="I313" s="37">
        <v>13</v>
      </c>
      <c r="J313" s="37">
        <v>8</v>
      </c>
    </row>
    <row r="314" spans="2:10" ht="12.75">
      <c r="B314" s="18" t="s">
        <v>145</v>
      </c>
      <c r="C314" s="18" t="s">
        <v>130</v>
      </c>
      <c r="D314" s="6">
        <v>60</v>
      </c>
      <c r="E314" s="6">
        <v>53</v>
      </c>
      <c r="F314" s="6">
        <f t="shared" si="18"/>
        <v>3653</v>
      </c>
      <c r="G314" s="6">
        <v>33</v>
      </c>
      <c r="H314" s="37">
        <v>14</v>
      </c>
      <c r="I314" s="37">
        <v>51</v>
      </c>
      <c r="J314" s="37">
        <v>8</v>
      </c>
    </row>
    <row r="315" spans="2:10" ht="12.75">
      <c r="B315" s="18" t="s">
        <v>77</v>
      </c>
      <c r="C315" s="18" t="s">
        <v>130</v>
      </c>
      <c r="D315" s="6">
        <v>62</v>
      </c>
      <c r="E315" s="6">
        <v>3</v>
      </c>
      <c r="F315" s="6">
        <f t="shared" si="18"/>
        <v>3723</v>
      </c>
      <c r="G315" s="6">
        <v>37</v>
      </c>
      <c r="H315" s="37">
        <v>14</v>
      </c>
      <c r="I315" s="37">
        <v>10</v>
      </c>
      <c r="J315" s="37">
        <v>8</v>
      </c>
    </row>
    <row r="316" spans="2:10" ht="12.75">
      <c r="B316" s="18" t="s">
        <v>146</v>
      </c>
      <c r="C316" s="14" t="s">
        <v>127</v>
      </c>
      <c r="D316" s="6">
        <v>61</v>
      </c>
      <c r="E316" s="6">
        <v>55</v>
      </c>
      <c r="F316" s="6">
        <f t="shared" si="18"/>
        <v>3715</v>
      </c>
      <c r="G316" s="6">
        <v>36</v>
      </c>
      <c r="H316" s="37">
        <v>16</v>
      </c>
      <c r="I316" s="37">
        <v>57</v>
      </c>
      <c r="J316" s="37">
        <v>8</v>
      </c>
    </row>
    <row r="317" spans="2:10" ht="12.75">
      <c r="B317" s="18" t="s">
        <v>99</v>
      </c>
      <c r="C317" s="18" t="s">
        <v>138</v>
      </c>
      <c r="D317" s="6">
        <v>60</v>
      </c>
      <c r="E317" s="6">
        <v>39</v>
      </c>
      <c r="F317" s="6">
        <f t="shared" si="18"/>
        <v>3639</v>
      </c>
      <c r="G317" s="6">
        <v>32</v>
      </c>
      <c r="H317" s="37">
        <v>18</v>
      </c>
      <c r="I317" s="37">
        <v>35</v>
      </c>
      <c r="J317" s="37">
        <v>8</v>
      </c>
    </row>
    <row r="318" spans="2:10" ht="12.75">
      <c r="B318" s="18" t="s">
        <v>53</v>
      </c>
      <c r="C318" s="14" t="s">
        <v>104</v>
      </c>
      <c r="D318" s="6">
        <v>60</v>
      </c>
      <c r="E318" s="6">
        <v>56</v>
      </c>
      <c r="F318" s="6">
        <f t="shared" si="18"/>
        <v>3656</v>
      </c>
      <c r="G318" s="6">
        <v>34</v>
      </c>
      <c r="H318" s="37">
        <v>19</v>
      </c>
      <c r="I318" s="37">
        <v>2</v>
      </c>
      <c r="J318" s="37">
        <v>8</v>
      </c>
    </row>
    <row r="319" spans="2:10" ht="12.75">
      <c r="B319" s="18" t="s">
        <v>149</v>
      </c>
      <c r="C319" s="18" t="s">
        <v>110</v>
      </c>
      <c r="D319" s="6">
        <v>68</v>
      </c>
      <c r="E319" s="6">
        <v>7</v>
      </c>
      <c r="F319" s="6">
        <f t="shared" si="18"/>
        <v>4087</v>
      </c>
      <c r="G319" s="6">
        <v>40</v>
      </c>
      <c r="H319" s="37">
        <v>16</v>
      </c>
      <c r="I319" s="37">
        <v>14</v>
      </c>
      <c r="J319" s="37">
        <v>8</v>
      </c>
    </row>
    <row r="320" spans="2:10" ht="12.75">
      <c r="B320" s="18" t="s">
        <v>119</v>
      </c>
      <c r="C320" s="14" t="s">
        <v>136</v>
      </c>
      <c r="D320" s="6">
        <v>70</v>
      </c>
      <c r="E320" s="6">
        <v>50</v>
      </c>
      <c r="F320" s="6">
        <f t="shared" si="18"/>
        <v>4250</v>
      </c>
      <c r="G320" s="6">
        <v>41</v>
      </c>
      <c r="H320" s="37">
        <v>16</v>
      </c>
      <c r="I320" s="37">
        <v>16</v>
      </c>
      <c r="J320" s="37">
        <v>8</v>
      </c>
    </row>
    <row r="321" spans="2:13" ht="12.75">
      <c r="B321" s="18" t="s">
        <v>74</v>
      </c>
      <c r="C321" s="18" t="s">
        <v>130</v>
      </c>
      <c r="D321" s="6">
        <v>74</v>
      </c>
      <c r="E321" s="6">
        <v>33</v>
      </c>
      <c r="F321" s="6">
        <f t="shared" si="18"/>
        <v>4473</v>
      </c>
      <c r="G321" s="6">
        <v>42</v>
      </c>
      <c r="H321" s="37">
        <v>14</v>
      </c>
      <c r="I321" s="37">
        <v>22</v>
      </c>
      <c r="J321" s="37">
        <v>8</v>
      </c>
      <c r="K321" s="35" t="s">
        <v>21</v>
      </c>
      <c r="L321" s="36" t="s">
        <v>64</v>
      </c>
      <c r="M321" s="33" t="s">
        <v>65</v>
      </c>
    </row>
    <row r="322" spans="2:13" ht="12.75">
      <c r="B322" s="18" t="s">
        <v>150</v>
      </c>
      <c r="C322" s="18" t="s">
        <v>110</v>
      </c>
      <c r="D322" s="6">
        <v>110</v>
      </c>
      <c r="E322" s="6">
        <v>45</v>
      </c>
      <c r="F322" s="6">
        <f t="shared" si="18"/>
        <v>6645</v>
      </c>
      <c r="G322" s="6">
        <v>46</v>
      </c>
      <c r="H322" s="37">
        <v>24</v>
      </c>
      <c r="I322" s="37">
        <v>0</v>
      </c>
      <c r="J322" s="37">
        <v>8</v>
      </c>
      <c r="K322" s="37"/>
      <c r="L322" s="37"/>
      <c r="M322" s="37"/>
    </row>
    <row r="323" spans="2:13" ht="12.75">
      <c r="B323" s="18" t="s">
        <v>143</v>
      </c>
      <c r="C323" s="14" t="s">
        <v>107</v>
      </c>
      <c r="D323" s="6">
        <v>45</v>
      </c>
      <c r="E323" s="6">
        <v>58</v>
      </c>
      <c r="F323" s="6">
        <f t="shared" si="18"/>
        <v>2758</v>
      </c>
      <c r="G323" s="6">
        <v>26</v>
      </c>
      <c r="H323" s="37">
        <v>17</v>
      </c>
      <c r="I323" s="37">
        <v>27</v>
      </c>
      <c r="J323" s="37">
        <v>7</v>
      </c>
      <c r="K323" s="37">
        <f>H355*60+I355</f>
        <v>1387</v>
      </c>
      <c r="L323" s="37"/>
      <c r="M323" s="37">
        <v>1</v>
      </c>
    </row>
    <row r="324" spans="2:10" ht="12.75">
      <c r="B324" s="18" t="s">
        <v>79</v>
      </c>
      <c r="C324" s="18" t="s">
        <v>138</v>
      </c>
      <c r="D324" s="6">
        <v>86</v>
      </c>
      <c r="E324" s="6">
        <v>48</v>
      </c>
      <c r="F324" s="6">
        <f t="shared" si="18"/>
        <v>5208</v>
      </c>
      <c r="G324" s="6">
        <v>44</v>
      </c>
      <c r="H324" s="37">
        <v>15</v>
      </c>
      <c r="I324" s="37">
        <v>23</v>
      </c>
      <c r="J324" s="37">
        <v>7</v>
      </c>
    </row>
    <row r="325" spans="2:14" ht="12.75">
      <c r="B325" s="18" t="s">
        <v>91</v>
      </c>
      <c r="C325" s="14" t="s">
        <v>125</v>
      </c>
      <c r="D325" s="6">
        <v>89</v>
      </c>
      <c r="E325" s="6">
        <v>52</v>
      </c>
      <c r="F325" s="6">
        <f t="shared" si="18"/>
        <v>5392</v>
      </c>
      <c r="G325" s="6">
        <v>45</v>
      </c>
      <c r="H325" s="37">
        <v>19</v>
      </c>
      <c r="I325" s="37">
        <v>59</v>
      </c>
      <c r="J325" s="37">
        <v>7</v>
      </c>
      <c r="K325" s="35" t="s">
        <v>21</v>
      </c>
      <c r="L325" s="36" t="s">
        <v>64</v>
      </c>
      <c r="M325" s="33" t="s">
        <v>65</v>
      </c>
      <c r="N325" s="21"/>
    </row>
    <row r="326" spans="2:14" ht="12.75">
      <c r="B326" s="18" t="s">
        <v>43</v>
      </c>
      <c r="C326" s="14" t="s">
        <v>106</v>
      </c>
      <c r="D326" s="6">
        <v>35</v>
      </c>
      <c r="E326" s="6">
        <v>43</v>
      </c>
      <c r="F326" s="6">
        <f t="shared" si="18"/>
        <v>2143</v>
      </c>
      <c r="G326" s="6">
        <v>16</v>
      </c>
      <c r="H326" s="37">
        <v>17</v>
      </c>
      <c r="I326" s="37">
        <v>14</v>
      </c>
      <c r="J326" s="37">
        <v>6</v>
      </c>
      <c r="K326" s="37"/>
      <c r="L326" s="37"/>
      <c r="M326" s="37"/>
      <c r="N326" s="6"/>
    </row>
    <row r="327" spans="2:14" ht="12.75">
      <c r="B327" s="18" t="s">
        <v>67</v>
      </c>
      <c r="C327" s="14" t="s">
        <v>108</v>
      </c>
      <c r="D327" s="6">
        <v>43</v>
      </c>
      <c r="E327" s="6">
        <v>8</v>
      </c>
      <c r="F327" s="6">
        <f t="shared" si="18"/>
        <v>2588</v>
      </c>
      <c r="G327" s="6">
        <v>24</v>
      </c>
      <c r="H327" s="37">
        <v>18</v>
      </c>
      <c r="I327" s="37">
        <v>20</v>
      </c>
      <c r="J327" s="37">
        <v>6</v>
      </c>
      <c r="K327" s="37">
        <f>H359*60+I359</f>
        <v>492</v>
      </c>
      <c r="L327" s="37"/>
      <c r="M327" s="37">
        <v>1</v>
      </c>
      <c r="N327" s="6"/>
    </row>
    <row r="328" spans="2:14" ht="12.75">
      <c r="B328" s="18" t="s">
        <v>52</v>
      </c>
      <c r="C328" s="14" t="s">
        <v>136</v>
      </c>
      <c r="D328" s="6">
        <v>20</v>
      </c>
      <c r="E328" s="6">
        <v>54</v>
      </c>
      <c r="F328" s="6">
        <f t="shared" si="18"/>
        <v>1254</v>
      </c>
      <c r="G328" s="6">
        <v>3</v>
      </c>
      <c r="H328" s="37"/>
      <c r="I328" s="37"/>
      <c r="J328" s="37"/>
      <c r="K328" s="37">
        <f>H360*60+I360</f>
        <v>638</v>
      </c>
      <c r="L328" s="37"/>
      <c r="M328" s="37">
        <v>2</v>
      </c>
      <c r="N328" s="6"/>
    </row>
    <row r="329" spans="2:14" ht="12.75">
      <c r="B329" s="14" t="s">
        <v>57</v>
      </c>
      <c r="C329" s="14" t="s">
        <v>108</v>
      </c>
      <c r="D329" s="6">
        <v>27</v>
      </c>
      <c r="E329" s="6">
        <v>12</v>
      </c>
      <c r="F329" s="6">
        <f t="shared" si="18"/>
        <v>1632</v>
      </c>
      <c r="G329" s="6">
        <v>8</v>
      </c>
      <c r="H329" s="37"/>
      <c r="I329" s="37"/>
      <c r="J329" s="37"/>
      <c r="K329" s="37">
        <f>H361*60+I361</f>
        <v>888</v>
      </c>
      <c r="L329" s="37"/>
      <c r="M329" s="37">
        <v>3</v>
      </c>
      <c r="N329" s="6"/>
    </row>
    <row r="330" spans="2:10" ht="12.75">
      <c r="B330" s="18" t="s">
        <v>68</v>
      </c>
      <c r="C330" s="14" t="s">
        <v>107</v>
      </c>
      <c r="D330" s="6">
        <v>28</v>
      </c>
      <c r="E330" s="6">
        <v>8</v>
      </c>
      <c r="F330" s="6">
        <f t="shared" si="18"/>
        <v>1688</v>
      </c>
      <c r="G330" s="6">
        <v>9</v>
      </c>
      <c r="H330" s="37"/>
      <c r="I330" s="37"/>
      <c r="J330" s="37"/>
    </row>
    <row r="331" spans="2:10" ht="12.75">
      <c r="B331" s="18" t="s">
        <v>137</v>
      </c>
      <c r="C331" s="14" t="s">
        <v>104</v>
      </c>
      <c r="D331" s="6">
        <v>30</v>
      </c>
      <c r="E331" s="6">
        <v>45</v>
      </c>
      <c r="F331" s="6">
        <f t="shared" si="18"/>
        <v>1845</v>
      </c>
      <c r="G331" s="6">
        <v>10</v>
      </c>
      <c r="H331" s="37"/>
      <c r="I331" s="37"/>
      <c r="J331" s="37"/>
    </row>
    <row r="332" spans="2:10" ht="12.75">
      <c r="B332" s="18" t="s">
        <v>121</v>
      </c>
      <c r="C332" s="14" t="s">
        <v>113</v>
      </c>
      <c r="D332" s="6">
        <v>39</v>
      </c>
      <c r="E332" s="6">
        <v>8</v>
      </c>
      <c r="F332" s="6">
        <f t="shared" si="18"/>
        <v>2348</v>
      </c>
      <c r="G332" s="6">
        <v>18</v>
      </c>
      <c r="H332" s="37"/>
      <c r="I332" s="37"/>
      <c r="J332" s="37"/>
    </row>
    <row r="333" spans="2:10" ht="12.75">
      <c r="B333" s="18" t="s">
        <v>70</v>
      </c>
      <c r="C333" s="14" t="s">
        <v>109</v>
      </c>
      <c r="D333" s="6">
        <v>58</v>
      </c>
      <c r="E333" s="6">
        <v>31</v>
      </c>
      <c r="F333" s="6">
        <f t="shared" si="18"/>
        <v>3511</v>
      </c>
      <c r="G333" s="6">
        <v>30</v>
      </c>
      <c r="H333" s="37"/>
      <c r="I333" s="37"/>
      <c r="J333" s="37"/>
    </row>
    <row r="334" spans="2:10" ht="12.75">
      <c r="B334" s="18" t="s">
        <v>44</v>
      </c>
      <c r="C334" s="14" t="s">
        <v>125</v>
      </c>
      <c r="D334" s="6">
        <v>60</v>
      </c>
      <c r="E334" s="6">
        <v>17</v>
      </c>
      <c r="F334" s="6">
        <f t="shared" si="18"/>
        <v>3617</v>
      </c>
      <c r="G334" s="6">
        <v>31</v>
      </c>
      <c r="H334" s="37"/>
      <c r="I334" s="37"/>
      <c r="J334" s="37"/>
    </row>
    <row r="335" spans="2:10" ht="12.75">
      <c r="B335" s="18" t="s">
        <v>117</v>
      </c>
      <c r="C335" s="14" t="s">
        <v>147</v>
      </c>
      <c r="D335" s="6">
        <v>62</v>
      </c>
      <c r="E335" s="6">
        <v>13</v>
      </c>
      <c r="F335" s="6">
        <f t="shared" si="18"/>
        <v>3733</v>
      </c>
      <c r="G335" s="6">
        <v>38</v>
      </c>
      <c r="H335" s="37"/>
      <c r="I335" s="37"/>
      <c r="J335" s="37"/>
    </row>
    <row r="336" spans="2:10" ht="12.75">
      <c r="B336" s="18" t="s">
        <v>148</v>
      </c>
      <c r="C336" s="14" t="s">
        <v>136</v>
      </c>
      <c r="D336" s="6">
        <v>64</v>
      </c>
      <c r="E336" s="6">
        <v>44</v>
      </c>
      <c r="F336" s="6">
        <f t="shared" si="18"/>
        <v>3884</v>
      </c>
      <c r="G336" s="6">
        <v>39</v>
      </c>
      <c r="H336" s="37"/>
      <c r="I336" s="37"/>
      <c r="J336" s="37"/>
    </row>
    <row r="337" spans="2:10" ht="12.75">
      <c r="B337" s="18" t="s">
        <v>95</v>
      </c>
      <c r="C337" s="14" t="s">
        <v>109</v>
      </c>
      <c r="D337" s="6">
        <v>77</v>
      </c>
      <c r="E337" s="6">
        <v>2</v>
      </c>
      <c r="F337" s="6">
        <f t="shared" si="18"/>
        <v>4622</v>
      </c>
      <c r="G337" s="6">
        <v>43</v>
      </c>
      <c r="H337" s="37"/>
      <c r="I337" s="37"/>
      <c r="J337" s="37"/>
    </row>
    <row r="350" spans="8:10" ht="12.75">
      <c r="H350" s="20"/>
      <c r="I350" s="20"/>
      <c r="J350" s="20"/>
    </row>
    <row r="351" spans="8:10" ht="12.75">
      <c r="H351" s="20"/>
      <c r="I351" s="20"/>
      <c r="J351" s="20"/>
    </row>
    <row r="353" spans="2:10" ht="12.75">
      <c r="B353" s="21" t="s">
        <v>20</v>
      </c>
      <c r="C353" s="21" t="s">
        <v>17</v>
      </c>
      <c r="D353" s="21" t="s">
        <v>18</v>
      </c>
      <c r="E353" s="21" t="s">
        <v>19</v>
      </c>
      <c r="F353" s="22" t="s">
        <v>21</v>
      </c>
      <c r="G353" s="21" t="s">
        <v>65</v>
      </c>
      <c r="H353" s="33" t="s">
        <v>18</v>
      </c>
      <c r="I353" s="33" t="s">
        <v>19</v>
      </c>
      <c r="J353" s="34" t="s">
        <v>135</v>
      </c>
    </row>
    <row r="354" spans="2:10" ht="15">
      <c r="B354" s="5" t="s">
        <v>32</v>
      </c>
      <c r="C354" s="6"/>
      <c r="D354" s="6"/>
      <c r="E354" s="6"/>
      <c r="F354" s="6"/>
      <c r="G354" s="6"/>
      <c r="H354" s="37"/>
      <c r="I354" s="37"/>
      <c r="J354" s="37"/>
    </row>
    <row r="355" spans="2:10" ht="12.75">
      <c r="B355" s="18" t="s">
        <v>56</v>
      </c>
      <c r="C355" s="14" t="s">
        <v>29</v>
      </c>
      <c r="D355" s="6">
        <v>12</v>
      </c>
      <c r="E355" s="6">
        <v>45</v>
      </c>
      <c r="F355" s="6">
        <f>D355*60+E355</f>
        <v>765</v>
      </c>
      <c r="G355" s="6">
        <v>1</v>
      </c>
      <c r="H355" s="37">
        <v>23</v>
      </c>
      <c r="I355" s="37">
        <v>7</v>
      </c>
      <c r="J355" s="37"/>
    </row>
    <row r="357" spans="2:10" ht="12.75">
      <c r="B357" s="21" t="s">
        <v>20</v>
      </c>
      <c r="C357" s="21" t="s">
        <v>17</v>
      </c>
      <c r="D357" s="21" t="s">
        <v>18</v>
      </c>
      <c r="E357" s="21" t="s">
        <v>19</v>
      </c>
      <c r="F357" s="22" t="s">
        <v>21</v>
      </c>
      <c r="G357" s="21" t="s">
        <v>65</v>
      </c>
      <c r="H357" s="33" t="s">
        <v>18</v>
      </c>
      <c r="I357" s="33" t="s">
        <v>19</v>
      </c>
      <c r="J357" s="34" t="s">
        <v>51</v>
      </c>
    </row>
    <row r="358" spans="2:10" ht="15">
      <c r="B358" s="5" t="s">
        <v>31</v>
      </c>
      <c r="C358" s="6"/>
      <c r="D358" s="6"/>
      <c r="E358" s="6"/>
      <c r="F358" s="6"/>
      <c r="G358" s="6"/>
      <c r="H358" s="37"/>
      <c r="I358" s="37"/>
      <c r="J358" s="37"/>
    </row>
    <row r="359" spans="2:10" ht="12.75">
      <c r="B359" s="18" t="s">
        <v>115</v>
      </c>
      <c r="C359" s="18" t="s">
        <v>110</v>
      </c>
      <c r="D359" s="6">
        <v>18</v>
      </c>
      <c r="E359" s="6">
        <v>18</v>
      </c>
      <c r="F359" s="6">
        <f>D359*60+E359</f>
        <v>1098</v>
      </c>
      <c r="G359" s="6">
        <v>1</v>
      </c>
      <c r="H359" s="37">
        <v>8</v>
      </c>
      <c r="I359" s="37">
        <v>12</v>
      </c>
      <c r="J359" s="37"/>
    </row>
    <row r="360" spans="2:10" ht="12.75">
      <c r="B360" s="14" t="s">
        <v>151</v>
      </c>
      <c r="C360" s="14" t="s">
        <v>152</v>
      </c>
      <c r="D360" s="6">
        <v>20</v>
      </c>
      <c r="E360" s="6">
        <v>9</v>
      </c>
      <c r="F360" s="6">
        <f>D360*60+E360</f>
        <v>1209</v>
      </c>
      <c r="G360" s="6">
        <v>2</v>
      </c>
      <c r="H360" s="37">
        <v>10</v>
      </c>
      <c r="I360" s="37">
        <v>38</v>
      </c>
      <c r="J360" s="37"/>
    </row>
    <row r="361" spans="2:26" ht="12.75">
      <c r="B361" s="18" t="s">
        <v>84</v>
      </c>
      <c r="C361" s="14" t="s">
        <v>29</v>
      </c>
      <c r="D361" s="6"/>
      <c r="E361" s="6"/>
      <c r="F361" s="6"/>
      <c r="G361" s="6"/>
      <c r="H361" s="37">
        <v>14</v>
      </c>
      <c r="I361" s="37">
        <v>48</v>
      </c>
      <c r="J361" s="37"/>
      <c r="K361" s="73" t="s">
        <v>180</v>
      </c>
      <c r="L361" s="74"/>
      <c r="M361" s="74"/>
      <c r="N361" s="74"/>
      <c r="O361" s="74"/>
      <c r="P361" s="74"/>
      <c r="Q361" s="75"/>
      <c r="R361" s="63" t="s">
        <v>181</v>
      </c>
      <c r="S361" s="64"/>
      <c r="T361" s="64"/>
      <c r="U361" s="64"/>
      <c r="V361" s="64"/>
      <c r="W361" s="64"/>
      <c r="X361" s="52" t="s">
        <v>182</v>
      </c>
      <c r="Y361" s="52"/>
      <c r="Z361" s="41"/>
    </row>
    <row r="362" spans="11:27" ht="12.75">
      <c r="K362" s="72" t="s">
        <v>155</v>
      </c>
      <c r="L362" s="72" t="s">
        <v>156</v>
      </c>
      <c r="M362" s="72"/>
      <c r="N362" s="72" t="s">
        <v>157</v>
      </c>
      <c r="O362" s="72"/>
      <c r="P362" s="76" t="s">
        <v>158</v>
      </c>
      <c r="Q362" s="76" t="s">
        <v>159</v>
      </c>
      <c r="R362" s="67" t="s">
        <v>156</v>
      </c>
      <c r="S362" s="67"/>
      <c r="T362" s="67" t="s">
        <v>157</v>
      </c>
      <c r="U362" s="67"/>
      <c r="V362" s="65" t="s">
        <v>158</v>
      </c>
      <c r="W362" s="65" t="s">
        <v>159</v>
      </c>
      <c r="X362" s="61" t="s">
        <v>158</v>
      </c>
      <c r="Y362" s="61" t="s">
        <v>159</v>
      </c>
      <c r="Z362" s="20"/>
      <c r="AA362" s="20"/>
    </row>
    <row r="363" spans="2:27" ht="25.5">
      <c r="B363" s="21" t="s">
        <v>20</v>
      </c>
      <c r="C363" s="21" t="s">
        <v>17</v>
      </c>
      <c r="D363" s="33" t="s">
        <v>18</v>
      </c>
      <c r="E363" s="33" t="s">
        <v>19</v>
      </c>
      <c r="F363" s="34" t="s">
        <v>135</v>
      </c>
      <c r="G363" s="35" t="s">
        <v>21</v>
      </c>
      <c r="H363" s="33" t="s">
        <v>65</v>
      </c>
      <c r="K363" s="72"/>
      <c r="L363" s="44" t="s">
        <v>158</v>
      </c>
      <c r="M363" s="44" t="s">
        <v>160</v>
      </c>
      <c r="N363" s="44" t="s">
        <v>158</v>
      </c>
      <c r="O363" s="44" t="s">
        <v>160</v>
      </c>
      <c r="P363" s="77"/>
      <c r="Q363" s="77"/>
      <c r="R363" s="42" t="s">
        <v>158</v>
      </c>
      <c r="S363" s="42" t="s">
        <v>160</v>
      </c>
      <c r="T363" s="42" t="s">
        <v>158</v>
      </c>
      <c r="U363" s="42" t="s">
        <v>160</v>
      </c>
      <c r="V363" s="66"/>
      <c r="W363" s="66"/>
      <c r="X363" s="62"/>
      <c r="Y363" s="62"/>
      <c r="Z363" s="20"/>
      <c r="AA363" s="20"/>
    </row>
    <row r="364" spans="2:25" ht="15">
      <c r="B364" s="5" t="s">
        <v>122</v>
      </c>
      <c r="C364" s="6"/>
      <c r="D364" s="37"/>
      <c r="E364" s="37"/>
      <c r="F364" s="37"/>
      <c r="G364" s="37"/>
      <c r="H364" s="37"/>
      <c r="K364" s="45" t="s">
        <v>162</v>
      </c>
      <c r="L364" s="46">
        <v>23</v>
      </c>
      <c r="M364" s="46">
        <v>2</v>
      </c>
      <c r="N364" s="46">
        <v>29</v>
      </c>
      <c r="O364" s="46">
        <v>6</v>
      </c>
      <c r="P364" s="46" t="s">
        <v>175</v>
      </c>
      <c r="Q364" s="46">
        <v>2</v>
      </c>
      <c r="R364" s="43">
        <v>13</v>
      </c>
      <c r="S364" s="43">
        <v>1</v>
      </c>
      <c r="T364" s="43">
        <v>15</v>
      </c>
      <c r="U364" s="43">
        <v>3</v>
      </c>
      <c r="V364" s="43">
        <v>4</v>
      </c>
      <c r="W364" s="43">
        <v>1</v>
      </c>
      <c r="X364" s="39">
        <v>3</v>
      </c>
      <c r="Y364" s="39">
        <v>1</v>
      </c>
    </row>
    <row r="365" spans="2:25" ht="12.75">
      <c r="B365" s="18" t="s">
        <v>101</v>
      </c>
      <c r="C365" s="14" t="s">
        <v>109</v>
      </c>
      <c r="D365" s="37">
        <v>8</v>
      </c>
      <c r="E365" s="37">
        <v>54</v>
      </c>
      <c r="F365" s="37">
        <v>7</v>
      </c>
      <c r="G365" s="37">
        <f aca="true" t="shared" si="19" ref="G365:G381">D365*60+E365</f>
        <v>534</v>
      </c>
      <c r="H365" s="37">
        <v>1</v>
      </c>
      <c r="K365" s="45" t="s">
        <v>163</v>
      </c>
      <c r="L365" s="46">
        <v>22</v>
      </c>
      <c r="M365" s="46">
        <v>1</v>
      </c>
      <c r="N365" s="46">
        <v>31</v>
      </c>
      <c r="O365" s="46">
        <v>7</v>
      </c>
      <c r="P365" s="46" t="s">
        <v>176</v>
      </c>
      <c r="Q365" s="46">
        <v>3</v>
      </c>
      <c r="R365" s="43">
        <v>40</v>
      </c>
      <c r="S365" s="43">
        <v>3</v>
      </c>
      <c r="T365" s="43">
        <v>28</v>
      </c>
      <c r="U365" s="43">
        <v>6</v>
      </c>
      <c r="V365" s="43">
        <v>9</v>
      </c>
      <c r="W365" s="43">
        <v>2</v>
      </c>
      <c r="X365" s="39">
        <v>5</v>
      </c>
      <c r="Y365" s="39">
        <v>2</v>
      </c>
    </row>
    <row r="366" spans="2:25" ht="12.75">
      <c r="B366" s="18" t="s">
        <v>35</v>
      </c>
      <c r="C366" s="14" t="s">
        <v>113</v>
      </c>
      <c r="D366" s="37">
        <v>12</v>
      </c>
      <c r="E366" s="37">
        <v>17</v>
      </c>
      <c r="F366" s="37">
        <v>7</v>
      </c>
      <c r="G366" s="37">
        <f t="shared" si="19"/>
        <v>737</v>
      </c>
      <c r="H366" s="37">
        <v>2</v>
      </c>
      <c r="K366" s="45" t="s">
        <v>166</v>
      </c>
      <c r="L366" s="46">
        <v>72</v>
      </c>
      <c r="M366" s="46">
        <v>9</v>
      </c>
      <c r="N366" s="46">
        <v>26</v>
      </c>
      <c r="O366" s="46">
        <v>5</v>
      </c>
      <c r="P366" s="46">
        <v>14</v>
      </c>
      <c r="Q366" s="46">
        <v>7</v>
      </c>
      <c r="R366" s="43">
        <v>58</v>
      </c>
      <c r="S366" s="43">
        <v>6</v>
      </c>
      <c r="T366" s="43">
        <v>16</v>
      </c>
      <c r="U366" s="43">
        <v>4</v>
      </c>
      <c r="V366" s="43" t="s">
        <v>184</v>
      </c>
      <c r="W366" s="43">
        <v>3</v>
      </c>
      <c r="X366" s="39">
        <v>10</v>
      </c>
      <c r="Y366" s="39">
        <v>3</v>
      </c>
    </row>
    <row r="367" spans="2:25" ht="14.25" customHeight="1">
      <c r="B367" s="14" t="s">
        <v>80</v>
      </c>
      <c r="C367" s="18" t="s">
        <v>110</v>
      </c>
      <c r="D367" s="37">
        <v>14</v>
      </c>
      <c r="E367" s="37">
        <v>19</v>
      </c>
      <c r="F367" s="37">
        <v>7</v>
      </c>
      <c r="G367" s="37">
        <f t="shared" si="19"/>
        <v>859</v>
      </c>
      <c r="H367" s="37">
        <v>3</v>
      </c>
      <c r="K367" s="45" t="s">
        <v>110</v>
      </c>
      <c r="L367" s="46">
        <v>101</v>
      </c>
      <c r="M367" s="46">
        <v>12</v>
      </c>
      <c r="N367" s="46">
        <v>5</v>
      </c>
      <c r="O367" s="46">
        <v>1</v>
      </c>
      <c r="P367" s="46" t="s">
        <v>179</v>
      </c>
      <c r="Q367" s="46">
        <v>6</v>
      </c>
      <c r="R367" s="43">
        <v>73</v>
      </c>
      <c r="S367" s="43">
        <v>8</v>
      </c>
      <c r="T367" s="43" t="s">
        <v>183</v>
      </c>
      <c r="U367" s="43">
        <v>2</v>
      </c>
      <c r="V367" s="43" t="s">
        <v>186</v>
      </c>
      <c r="W367" s="43">
        <v>5</v>
      </c>
      <c r="X367" s="39">
        <v>11</v>
      </c>
      <c r="Y367" s="39">
        <v>4</v>
      </c>
    </row>
    <row r="368" spans="2:25" ht="12.75">
      <c r="B368" s="18" t="s">
        <v>66</v>
      </c>
      <c r="C368" s="18" t="s">
        <v>110</v>
      </c>
      <c r="D368" s="37">
        <v>14</v>
      </c>
      <c r="E368" s="37">
        <v>44</v>
      </c>
      <c r="F368" s="37">
        <v>7</v>
      </c>
      <c r="G368" s="37">
        <f t="shared" si="19"/>
        <v>884</v>
      </c>
      <c r="H368" s="37">
        <v>4</v>
      </c>
      <c r="K368" s="45" t="s">
        <v>168</v>
      </c>
      <c r="L368" s="46">
        <v>80</v>
      </c>
      <c r="M368" s="46">
        <v>10</v>
      </c>
      <c r="N368" s="46">
        <v>37</v>
      </c>
      <c r="O368" s="46">
        <v>10</v>
      </c>
      <c r="P368" s="46">
        <v>20</v>
      </c>
      <c r="Q368" s="46">
        <v>9</v>
      </c>
      <c r="R368" s="43">
        <v>56</v>
      </c>
      <c r="S368" s="43">
        <v>5</v>
      </c>
      <c r="T368" s="43">
        <v>23</v>
      </c>
      <c r="U368" s="43">
        <v>5</v>
      </c>
      <c r="V368" s="43" t="s">
        <v>185</v>
      </c>
      <c r="W368" s="43">
        <v>4</v>
      </c>
      <c r="X368" s="39">
        <v>13</v>
      </c>
      <c r="Y368" s="39">
        <v>5</v>
      </c>
    </row>
    <row r="369" spans="2:25" ht="12.75">
      <c r="B369" s="18" t="s">
        <v>49</v>
      </c>
      <c r="C369" s="14" t="s">
        <v>113</v>
      </c>
      <c r="D369" s="37">
        <v>15</v>
      </c>
      <c r="E369" s="37">
        <v>4</v>
      </c>
      <c r="F369" s="37">
        <v>7</v>
      </c>
      <c r="G369" s="37">
        <f t="shared" si="19"/>
        <v>904</v>
      </c>
      <c r="H369" s="37">
        <v>5</v>
      </c>
      <c r="K369" s="45" t="s">
        <v>169</v>
      </c>
      <c r="L369" s="46">
        <v>98</v>
      </c>
      <c r="M369" s="46">
        <v>11</v>
      </c>
      <c r="N369" s="46">
        <v>40</v>
      </c>
      <c r="O369" s="46">
        <v>11</v>
      </c>
      <c r="P369" s="46">
        <v>22</v>
      </c>
      <c r="Q369" s="46">
        <v>10</v>
      </c>
      <c r="R369" s="43">
        <v>67</v>
      </c>
      <c r="S369" s="43">
        <v>7</v>
      </c>
      <c r="T369" s="43">
        <v>31</v>
      </c>
      <c r="U369" s="43">
        <v>7</v>
      </c>
      <c r="V369" s="43">
        <v>14</v>
      </c>
      <c r="W369" s="43">
        <v>6</v>
      </c>
      <c r="X369" s="39">
        <v>16</v>
      </c>
      <c r="Y369" s="39">
        <v>6</v>
      </c>
    </row>
    <row r="370" spans="2:25" ht="14.25" customHeight="1">
      <c r="B370" s="14" t="s">
        <v>55</v>
      </c>
      <c r="C370" s="14" t="s">
        <v>108</v>
      </c>
      <c r="D370" s="37">
        <v>15</v>
      </c>
      <c r="E370" s="37">
        <v>44</v>
      </c>
      <c r="F370" s="37">
        <v>7</v>
      </c>
      <c r="G370" s="37">
        <f t="shared" si="19"/>
        <v>944</v>
      </c>
      <c r="H370" s="37">
        <v>6</v>
      </c>
      <c r="K370" s="45" t="s">
        <v>164</v>
      </c>
      <c r="L370" s="46">
        <v>47</v>
      </c>
      <c r="M370" s="46">
        <v>4</v>
      </c>
      <c r="N370" s="46">
        <v>16</v>
      </c>
      <c r="O370" s="46">
        <v>4</v>
      </c>
      <c r="P370" s="46" t="s">
        <v>177</v>
      </c>
      <c r="Q370" s="46">
        <v>4</v>
      </c>
      <c r="R370" s="43">
        <v>37</v>
      </c>
      <c r="S370" s="43">
        <v>2</v>
      </c>
      <c r="T370" s="43"/>
      <c r="U370" s="43"/>
      <c r="V370" s="43"/>
      <c r="W370" s="43"/>
      <c r="X370" s="40"/>
      <c r="Y370" s="39"/>
    </row>
    <row r="371" spans="2:25" ht="12.75">
      <c r="B371" s="14" t="s">
        <v>62</v>
      </c>
      <c r="C371" s="14" t="s">
        <v>104</v>
      </c>
      <c r="D371" s="37">
        <v>15</v>
      </c>
      <c r="E371" s="37">
        <v>46</v>
      </c>
      <c r="F371" s="37">
        <v>7</v>
      </c>
      <c r="G371" s="37">
        <f t="shared" si="19"/>
        <v>946</v>
      </c>
      <c r="H371" s="37">
        <v>7</v>
      </c>
      <c r="K371" s="45" t="s">
        <v>165</v>
      </c>
      <c r="L371" s="46">
        <v>73</v>
      </c>
      <c r="M371" s="46">
        <v>10</v>
      </c>
      <c r="N371" s="46" t="s">
        <v>174</v>
      </c>
      <c r="O371" s="46">
        <v>3</v>
      </c>
      <c r="P371" s="46" t="s">
        <v>178</v>
      </c>
      <c r="Q371" s="46">
        <v>5</v>
      </c>
      <c r="R371" s="43"/>
      <c r="S371" s="43"/>
      <c r="T371" s="43">
        <v>11</v>
      </c>
      <c r="U371" s="43">
        <v>1</v>
      </c>
      <c r="V371" s="43"/>
      <c r="W371" s="43"/>
      <c r="X371" s="40"/>
      <c r="Y371" s="39"/>
    </row>
    <row r="372" spans="2:25" ht="12.75" customHeight="1">
      <c r="B372" s="18" t="s">
        <v>48</v>
      </c>
      <c r="C372" s="14" t="s">
        <v>102</v>
      </c>
      <c r="D372" s="37">
        <v>16</v>
      </c>
      <c r="E372" s="37">
        <v>13</v>
      </c>
      <c r="F372" s="37">
        <v>7</v>
      </c>
      <c r="G372" s="37">
        <f t="shared" si="19"/>
        <v>973</v>
      </c>
      <c r="H372" s="37">
        <v>8</v>
      </c>
      <c r="K372" s="45" t="s">
        <v>167</v>
      </c>
      <c r="L372" s="46">
        <v>71</v>
      </c>
      <c r="M372" s="46">
        <v>8</v>
      </c>
      <c r="N372" s="46">
        <v>33</v>
      </c>
      <c r="O372" s="46">
        <v>8</v>
      </c>
      <c r="P372" s="46">
        <v>16</v>
      </c>
      <c r="Q372" s="46">
        <v>8</v>
      </c>
      <c r="R372" s="43"/>
      <c r="S372" s="43"/>
      <c r="T372" s="43">
        <v>34</v>
      </c>
      <c r="U372" s="43">
        <v>8</v>
      </c>
      <c r="V372" s="43"/>
      <c r="W372" s="43"/>
      <c r="X372" s="40"/>
      <c r="Y372" s="40"/>
    </row>
    <row r="373" spans="2:25" ht="12.75">
      <c r="B373" s="18" t="s">
        <v>24</v>
      </c>
      <c r="C373" s="14" t="s">
        <v>106</v>
      </c>
      <c r="D373" s="37">
        <v>16</v>
      </c>
      <c r="E373" s="37">
        <v>34</v>
      </c>
      <c r="F373" s="37">
        <v>7</v>
      </c>
      <c r="G373" s="37">
        <f t="shared" si="19"/>
        <v>994</v>
      </c>
      <c r="H373" s="37">
        <v>9</v>
      </c>
      <c r="K373" s="45" t="s">
        <v>161</v>
      </c>
      <c r="L373" s="46">
        <v>46</v>
      </c>
      <c r="M373" s="46">
        <v>3</v>
      </c>
      <c r="N373" s="46">
        <v>13</v>
      </c>
      <c r="O373" s="46">
        <v>2</v>
      </c>
      <c r="P373" s="46">
        <v>5</v>
      </c>
      <c r="Q373" s="46">
        <v>1</v>
      </c>
      <c r="R373" s="43"/>
      <c r="S373" s="43"/>
      <c r="T373" s="43"/>
      <c r="U373" s="43"/>
      <c r="V373" s="43"/>
      <c r="W373" s="43"/>
      <c r="X373" s="40"/>
      <c r="Y373" s="40"/>
    </row>
    <row r="374" spans="2:25" ht="12.75">
      <c r="B374" s="18" t="s">
        <v>126</v>
      </c>
      <c r="C374" s="14" t="s">
        <v>127</v>
      </c>
      <c r="D374" s="37">
        <v>17</v>
      </c>
      <c r="E374" s="37">
        <v>15</v>
      </c>
      <c r="F374" s="37">
        <v>7</v>
      </c>
      <c r="G374" s="37">
        <f t="shared" si="19"/>
        <v>1035</v>
      </c>
      <c r="H374" s="37">
        <v>10</v>
      </c>
      <c r="K374" s="45" t="s">
        <v>171</v>
      </c>
      <c r="L374" s="46">
        <v>68</v>
      </c>
      <c r="M374" s="46">
        <v>7</v>
      </c>
      <c r="N374" s="46"/>
      <c r="O374" s="46"/>
      <c r="P374" s="46"/>
      <c r="Q374" s="46"/>
      <c r="R374" s="43">
        <v>53</v>
      </c>
      <c r="S374" s="43">
        <v>4</v>
      </c>
      <c r="T374" s="43"/>
      <c r="U374" s="43"/>
      <c r="V374" s="43"/>
      <c r="W374" s="43"/>
      <c r="X374" s="40"/>
      <c r="Y374" s="40"/>
    </row>
    <row r="375" spans="2:25" ht="12.75">
      <c r="B375" s="18" t="s">
        <v>50</v>
      </c>
      <c r="C375" s="14" t="s">
        <v>125</v>
      </c>
      <c r="D375" s="37">
        <v>17</v>
      </c>
      <c r="E375" s="37">
        <v>23</v>
      </c>
      <c r="F375" s="37">
        <v>7</v>
      </c>
      <c r="G375" s="37">
        <f t="shared" si="19"/>
        <v>1043</v>
      </c>
      <c r="H375" s="37">
        <v>11</v>
      </c>
      <c r="K375" s="45" t="s">
        <v>173</v>
      </c>
      <c r="L375" s="46"/>
      <c r="M375" s="46"/>
      <c r="N375" s="46">
        <v>34</v>
      </c>
      <c r="O375" s="46">
        <v>9</v>
      </c>
      <c r="P375" s="46"/>
      <c r="Q375" s="46"/>
      <c r="R375" s="43"/>
      <c r="S375" s="43"/>
      <c r="T375" s="43"/>
      <c r="U375" s="43"/>
      <c r="V375" s="43"/>
      <c r="W375" s="43"/>
      <c r="X375" s="40"/>
      <c r="Y375" s="40"/>
    </row>
    <row r="376" spans="2:25" ht="12.75">
      <c r="B376" s="18" t="s">
        <v>54</v>
      </c>
      <c r="C376" s="14" t="s">
        <v>125</v>
      </c>
      <c r="D376" s="37">
        <v>18</v>
      </c>
      <c r="E376" s="37">
        <v>1</v>
      </c>
      <c r="F376" s="37">
        <v>7</v>
      </c>
      <c r="G376" s="37">
        <f t="shared" si="19"/>
        <v>1081</v>
      </c>
      <c r="H376" s="37">
        <v>12</v>
      </c>
      <c r="K376" s="45" t="s">
        <v>170</v>
      </c>
      <c r="L376" s="46">
        <v>54</v>
      </c>
      <c r="M376" s="46">
        <v>6</v>
      </c>
      <c r="N376" s="46"/>
      <c r="O376" s="46"/>
      <c r="P376" s="46"/>
      <c r="Q376" s="46"/>
      <c r="R376" s="43"/>
      <c r="S376" s="43"/>
      <c r="T376" s="43"/>
      <c r="U376" s="43"/>
      <c r="V376" s="43"/>
      <c r="W376" s="43"/>
      <c r="X376" s="40"/>
      <c r="Y376" s="40"/>
    </row>
    <row r="377" spans="2:25" ht="12.75">
      <c r="B377" s="28" t="s">
        <v>105</v>
      </c>
      <c r="C377" s="14" t="s">
        <v>113</v>
      </c>
      <c r="D377" s="37">
        <v>21</v>
      </c>
      <c r="E377" s="37">
        <v>39</v>
      </c>
      <c r="F377" s="37">
        <v>7</v>
      </c>
      <c r="G377" s="37">
        <f t="shared" si="19"/>
        <v>1299</v>
      </c>
      <c r="H377" s="37">
        <v>13</v>
      </c>
      <c r="K377" s="45" t="s">
        <v>172</v>
      </c>
      <c r="L377" s="46">
        <v>53</v>
      </c>
      <c r="M377" s="46">
        <v>5</v>
      </c>
      <c r="N377" s="46"/>
      <c r="O377" s="46"/>
      <c r="P377" s="46"/>
      <c r="Q377" s="46"/>
      <c r="R377" s="43"/>
      <c r="S377" s="43"/>
      <c r="T377" s="43"/>
      <c r="U377" s="43"/>
      <c r="V377" s="43"/>
      <c r="W377" s="43"/>
      <c r="X377" s="40"/>
      <c r="Y377" s="40"/>
    </row>
    <row r="378" spans="2:8" ht="12.75">
      <c r="B378" s="18" t="s">
        <v>129</v>
      </c>
      <c r="C378" s="14" t="s">
        <v>109</v>
      </c>
      <c r="D378" s="37">
        <v>21</v>
      </c>
      <c r="E378" s="37">
        <v>47</v>
      </c>
      <c r="F378" s="37">
        <v>7</v>
      </c>
      <c r="G378" s="37">
        <f t="shared" si="19"/>
        <v>1307</v>
      </c>
      <c r="H378" s="37">
        <v>14</v>
      </c>
    </row>
    <row r="379" spans="2:8" ht="12.75">
      <c r="B379" s="18" t="s">
        <v>131</v>
      </c>
      <c r="C379" s="18" t="s">
        <v>130</v>
      </c>
      <c r="D379" s="37">
        <v>22</v>
      </c>
      <c r="E379" s="37">
        <v>23</v>
      </c>
      <c r="F379" s="37">
        <v>7</v>
      </c>
      <c r="G379" s="37">
        <f t="shared" si="19"/>
        <v>1343</v>
      </c>
      <c r="H379" s="37">
        <v>15</v>
      </c>
    </row>
    <row r="380" spans="2:8" ht="12.75">
      <c r="B380" s="18" t="s">
        <v>86</v>
      </c>
      <c r="C380" s="14" t="s">
        <v>127</v>
      </c>
      <c r="D380" s="37">
        <v>22</v>
      </c>
      <c r="E380" s="37">
        <v>32</v>
      </c>
      <c r="F380" s="37">
        <v>7</v>
      </c>
      <c r="G380" s="37">
        <f t="shared" si="19"/>
        <v>1352</v>
      </c>
      <c r="H380" s="37">
        <v>16</v>
      </c>
    </row>
    <row r="381" spans="2:8" ht="12.75">
      <c r="B381" s="18" t="s">
        <v>87</v>
      </c>
      <c r="C381" s="18" t="s">
        <v>130</v>
      </c>
      <c r="D381" s="37">
        <v>23</v>
      </c>
      <c r="E381" s="37">
        <v>2</v>
      </c>
      <c r="F381" s="37">
        <v>7</v>
      </c>
      <c r="G381" s="37">
        <f t="shared" si="19"/>
        <v>1382</v>
      </c>
      <c r="H381" s="37">
        <v>17</v>
      </c>
    </row>
    <row r="382" spans="2:8" ht="12.75">
      <c r="B382" s="28" t="s">
        <v>124</v>
      </c>
      <c r="C382" s="18" t="s">
        <v>110</v>
      </c>
      <c r="D382" s="37">
        <v>11</v>
      </c>
      <c r="E382" s="37">
        <v>55</v>
      </c>
      <c r="F382" s="37">
        <v>6</v>
      </c>
      <c r="G382" s="37">
        <f>D382*60+E382+700</f>
        <v>1415</v>
      </c>
      <c r="H382" s="37">
        <v>18</v>
      </c>
    </row>
    <row r="383" spans="2:8" ht="12.75">
      <c r="B383" s="18" t="s">
        <v>33</v>
      </c>
      <c r="C383" s="14" t="s">
        <v>106</v>
      </c>
      <c r="D383" s="37">
        <v>17</v>
      </c>
      <c r="E383" s="37">
        <v>3</v>
      </c>
      <c r="F383" s="37">
        <v>6</v>
      </c>
      <c r="G383" s="37">
        <f>D383*60+E383+700</f>
        <v>1723</v>
      </c>
      <c r="H383" s="37">
        <v>19</v>
      </c>
    </row>
    <row r="384" spans="2:8" ht="12.75">
      <c r="B384" s="18" t="s">
        <v>128</v>
      </c>
      <c r="C384" s="14" t="s">
        <v>104</v>
      </c>
      <c r="D384" s="37">
        <v>26</v>
      </c>
      <c r="E384" s="37">
        <v>3</v>
      </c>
      <c r="F384" s="37">
        <v>4</v>
      </c>
      <c r="G384" s="37">
        <f>D384*60+E384+700</f>
        <v>2263</v>
      </c>
      <c r="H384" s="37">
        <v>20</v>
      </c>
    </row>
    <row r="385" spans="2:8" ht="12.75">
      <c r="B385" s="18" t="s">
        <v>81</v>
      </c>
      <c r="C385" s="14" t="s">
        <v>107</v>
      </c>
      <c r="D385" s="37"/>
      <c r="E385" s="37"/>
      <c r="F385" s="37"/>
      <c r="G385" s="37"/>
      <c r="H385" s="37">
        <v>21</v>
      </c>
    </row>
    <row r="386" spans="2:8" ht="12.75">
      <c r="B386" s="18" t="s">
        <v>63</v>
      </c>
      <c r="C386" s="14" t="s">
        <v>107</v>
      </c>
      <c r="D386" s="37"/>
      <c r="E386" s="37"/>
      <c r="F386" s="37"/>
      <c r="G386" s="37"/>
      <c r="H386" s="37">
        <v>22</v>
      </c>
    </row>
    <row r="387" spans="2:8" ht="12.75">
      <c r="B387" s="18" t="s">
        <v>1</v>
      </c>
      <c r="C387" s="14" t="s">
        <v>61</v>
      </c>
      <c r="D387" s="37"/>
      <c r="E387" s="37"/>
      <c r="F387" s="37"/>
      <c r="G387" s="37"/>
      <c r="H387" s="37">
        <v>23</v>
      </c>
    </row>
    <row r="388" spans="2:8" ht="12.75">
      <c r="B388" s="18" t="s">
        <v>42</v>
      </c>
      <c r="C388" s="14" t="s">
        <v>102</v>
      </c>
      <c r="D388" s="37"/>
      <c r="E388" s="37"/>
      <c r="F388" s="37"/>
      <c r="G388" s="37"/>
      <c r="H388" s="37">
        <v>24</v>
      </c>
    </row>
    <row r="389" spans="2:8" ht="12.75">
      <c r="B389" s="18" t="s">
        <v>132</v>
      </c>
      <c r="C389" s="14" t="s">
        <v>61</v>
      </c>
      <c r="D389" s="37"/>
      <c r="E389" s="37"/>
      <c r="F389" s="37"/>
      <c r="G389" s="37"/>
      <c r="H389" s="37">
        <v>25</v>
      </c>
    </row>
    <row r="390" spans="2:8" ht="12.75">
      <c r="B390" s="18" t="s">
        <v>82</v>
      </c>
      <c r="C390" s="14" t="s">
        <v>61</v>
      </c>
      <c r="D390" s="37"/>
      <c r="E390" s="37"/>
      <c r="F390" s="37"/>
      <c r="G390" s="37"/>
      <c r="H390" s="37">
        <v>26</v>
      </c>
    </row>
    <row r="391" spans="2:8" ht="12.75">
      <c r="B391" s="18" t="s">
        <v>133</v>
      </c>
      <c r="C391" s="18" t="s">
        <v>130</v>
      </c>
      <c r="D391" s="37"/>
      <c r="E391" s="37"/>
      <c r="F391" s="37"/>
      <c r="G391" s="37"/>
      <c r="H391" s="37">
        <v>27</v>
      </c>
    </row>
    <row r="392" spans="2:8" ht="12.75">
      <c r="B392" s="18" t="s">
        <v>134</v>
      </c>
      <c r="C392" s="14" t="s">
        <v>61</v>
      </c>
      <c r="D392" s="37"/>
      <c r="E392" s="37"/>
      <c r="F392" s="37"/>
      <c r="G392" s="37"/>
      <c r="H392" s="37">
        <v>28</v>
      </c>
    </row>
  </sheetData>
  <sheetProtection/>
  <mergeCells count="17">
    <mergeCell ref="B113:J113"/>
    <mergeCell ref="A221:A222"/>
    <mergeCell ref="A258:A259"/>
    <mergeCell ref="L362:M362"/>
    <mergeCell ref="K361:Q361"/>
    <mergeCell ref="N362:O362"/>
    <mergeCell ref="K362:K363"/>
    <mergeCell ref="P362:P363"/>
    <mergeCell ref="Q362:Q363"/>
    <mergeCell ref="Y362:Y363"/>
    <mergeCell ref="R361:W361"/>
    <mergeCell ref="X361:Y361"/>
    <mergeCell ref="W362:W363"/>
    <mergeCell ref="X362:X363"/>
    <mergeCell ref="R362:S362"/>
    <mergeCell ref="T362:U362"/>
    <mergeCell ref="V362:V36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8"/>
  <sheetViews>
    <sheetView tabSelected="1" zoomScalePageLayoutView="0" workbookViewId="0" topLeftCell="A64">
      <selection activeCell="N18" sqref="N18"/>
    </sheetView>
  </sheetViews>
  <sheetFormatPr defaultColWidth="9.140625" defaultRowHeight="12.75"/>
  <cols>
    <col min="1" max="1" width="22.28125" style="0" customWidth="1"/>
    <col min="2" max="2" width="20.7109375" style="0" customWidth="1"/>
  </cols>
  <sheetData>
    <row r="1" spans="1:9" ht="12.75">
      <c r="A1" s="9" t="s">
        <v>20</v>
      </c>
      <c r="B1" s="9" t="s">
        <v>17</v>
      </c>
      <c r="C1" s="9" t="s">
        <v>18</v>
      </c>
      <c r="D1" s="9" t="s">
        <v>19</v>
      </c>
      <c r="E1" s="10" t="s">
        <v>23</v>
      </c>
      <c r="F1" s="11" t="s">
        <v>21</v>
      </c>
      <c r="G1" s="11" t="s">
        <v>41</v>
      </c>
      <c r="H1" s="12" t="s">
        <v>28</v>
      </c>
      <c r="I1" s="9" t="s">
        <v>22</v>
      </c>
    </row>
    <row r="2" spans="1:9" ht="15">
      <c r="A2" s="13" t="s">
        <v>0</v>
      </c>
      <c r="B2" s="14"/>
      <c r="C2" s="14"/>
      <c r="D2" s="14"/>
      <c r="E2" s="14"/>
      <c r="F2" s="14"/>
      <c r="G2" s="14"/>
      <c r="H2" s="14"/>
      <c r="I2" s="14"/>
    </row>
    <row r="3" spans="1:9" ht="12.75">
      <c r="A3" s="18" t="s">
        <v>314</v>
      </c>
      <c r="B3" s="14" t="s">
        <v>4</v>
      </c>
      <c r="C3" s="14">
        <v>7</v>
      </c>
      <c r="D3" s="14">
        <v>19</v>
      </c>
      <c r="E3" s="14">
        <v>3</v>
      </c>
      <c r="F3" s="14">
        <f aca="true" t="shared" si="0" ref="F3:F34">(C3*60+D3)</f>
        <v>439</v>
      </c>
      <c r="G3" s="14">
        <f aca="true" t="shared" si="1" ref="G3:G34">(F3/E3)*(3-E3)+F3</f>
        <v>439</v>
      </c>
      <c r="H3" s="14">
        <v>1</v>
      </c>
      <c r="I3" s="14">
        <f>300-(G3/439*100)</f>
        <v>200</v>
      </c>
    </row>
    <row r="4" spans="1:9" ht="12.75">
      <c r="A4" s="14" t="s">
        <v>271</v>
      </c>
      <c r="B4" s="14" t="s">
        <v>4</v>
      </c>
      <c r="C4" s="14">
        <v>7</v>
      </c>
      <c r="D4" s="14">
        <v>19</v>
      </c>
      <c r="E4" s="14">
        <v>3</v>
      </c>
      <c r="F4" s="14">
        <f t="shared" si="0"/>
        <v>439</v>
      </c>
      <c r="G4" s="14">
        <f t="shared" si="1"/>
        <v>439</v>
      </c>
      <c r="H4" s="14">
        <v>1</v>
      </c>
      <c r="I4" s="14">
        <f aca="true" t="shared" si="2" ref="I4:I34">300-(G4/439*100)</f>
        <v>200</v>
      </c>
    </row>
    <row r="5" spans="1:9" ht="12.75">
      <c r="A5" s="14" t="s">
        <v>315</v>
      </c>
      <c r="B5" s="14" t="s">
        <v>4</v>
      </c>
      <c r="C5" s="14">
        <v>7</v>
      </c>
      <c r="D5" s="14">
        <v>19</v>
      </c>
      <c r="E5" s="14">
        <v>3</v>
      </c>
      <c r="F5" s="14">
        <f t="shared" si="0"/>
        <v>439</v>
      </c>
      <c r="G5" s="14">
        <f t="shared" si="1"/>
        <v>439</v>
      </c>
      <c r="H5" s="14">
        <v>1</v>
      </c>
      <c r="I5" s="14">
        <f t="shared" si="2"/>
        <v>200</v>
      </c>
    </row>
    <row r="6" spans="1:9" ht="12.75">
      <c r="A6" s="14" t="s">
        <v>272</v>
      </c>
      <c r="B6" s="14" t="s">
        <v>127</v>
      </c>
      <c r="C6" s="14">
        <v>7</v>
      </c>
      <c r="D6" s="14">
        <v>22</v>
      </c>
      <c r="E6" s="14">
        <v>3</v>
      </c>
      <c r="F6" s="14">
        <f t="shared" si="0"/>
        <v>442</v>
      </c>
      <c r="G6" s="14">
        <f t="shared" si="1"/>
        <v>442</v>
      </c>
      <c r="H6" s="14">
        <v>2</v>
      </c>
      <c r="I6" s="14">
        <f t="shared" si="2"/>
        <v>199.31662870159454</v>
      </c>
    </row>
    <row r="7" spans="1:9" ht="12.75">
      <c r="A7" s="14" t="s">
        <v>273</v>
      </c>
      <c r="B7" s="14" t="s">
        <v>127</v>
      </c>
      <c r="C7" s="14">
        <v>7</v>
      </c>
      <c r="D7" s="14">
        <v>22</v>
      </c>
      <c r="E7" s="14">
        <v>3</v>
      </c>
      <c r="F7" s="14">
        <f t="shared" si="0"/>
        <v>442</v>
      </c>
      <c r="G7" s="14">
        <f t="shared" si="1"/>
        <v>442</v>
      </c>
      <c r="H7" s="14">
        <v>2</v>
      </c>
      <c r="I7" s="14">
        <f t="shared" si="2"/>
        <v>199.31662870159454</v>
      </c>
    </row>
    <row r="8" spans="1:9" ht="12.75">
      <c r="A8" s="29" t="s">
        <v>321</v>
      </c>
      <c r="B8" s="14" t="s">
        <v>127</v>
      </c>
      <c r="C8" s="14">
        <v>7</v>
      </c>
      <c r="D8" s="14">
        <v>22</v>
      </c>
      <c r="E8" s="14">
        <v>3</v>
      </c>
      <c r="F8" s="14">
        <f t="shared" si="0"/>
        <v>442</v>
      </c>
      <c r="G8" s="14">
        <f t="shared" si="1"/>
        <v>442</v>
      </c>
      <c r="H8" s="14">
        <v>2</v>
      </c>
      <c r="I8" s="14">
        <f t="shared" si="2"/>
        <v>199.31662870159454</v>
      </c>
    </row>
    <row r="9" spans="1:9" ht="12.75">
      <c r="A9" s="14" t="s">
        <v>319</v>
      </c>
      <c r="B9" s="14" t="s">
        <v>110</v>
      </c>
      <c r="C9" s="14">
        <v>7</v>
      </c>
      <c r="D9" s="14">
        <v>33</v>
      </c>
      <c r="E9" s="14">
        <v>3</v>
      </c>
      <c r="F9" s="14">
        <f t="shared" si="0"/>
        <v>453</v>
      </c>
      <c r="G9" s="14">
        <f t="shared" si="1"/>
        <v>453</v>
      </c>
      <c r="H9" s="14">
        <v>3</v>
      </c>
      <c r="I9" s="14">
        <f t="shared" si="2"/>
        <v>196.81093394077448</v>
      </c>
    </row>
    <row r="10" spans="1:9" ht="12.75">
      <c r="A10" s="29" t="s">
        <v>320</v>
      </c>
      <c r="B10" s="14" t="s">
        <v>110</v>
      </c>
      <c r="C10" s="14">
        <v>7</v>
      </c>
      <c r="D10" s="14">
        <v>33</v>
      </c>
      <c r="E10" s="14">
        <v>3</v>
      </c>
      <c r="F10" s="14">
        <f t="shared" si="0"/>
        <v>453</v>
      </c>
      <c r="G10" s="14">
        <f t="shared" si="1"/>
        <v>453</v>
      </c>
      <c r="H10" s="14">
        <v>3</v>
      </c>
      <c r="I10" s="14">
        <f t="shared" si="2"/>
        <v>196.81093394077448</v>
      </c>
    </row>
    <row r="11" spans="1:9" ht="12.75">
      <c r="A11" s="29" t="s">
        <v>281</v>
      </c>
      <c r="B11" s="14" t="s">
        <v>4</v>
      </c>
      <c r="C11" s="14">
        <v>9</v>
      </c>
      <c r="D11" s="14">
        <v>10</v>
      </c>
      <c r="E11" s="14">
        <v>3</v>
      </c>
      <c r="F11" s="14">
        <f t="shared" si="0"/>
        <v>550</v>
      </c>
      <c r="G11" s="14">
        <f t="shared" si="1"/>
        <v>550</v>
      </c>
      <c r="H11" s="14">
        <v>4</v>
      </c>
      <c r="I11" s="14">
        <f t="shared" si="2"/>
        <v>174.7152619589977</v>
      </c>
    </row>
    <row r="12" spans="1:9" ht="12.75">
      <c r="A12" s="28" t="s">
        <v>339</v>
      </c>
      <c r="B12" s="14" t="s">
        <v>4</v>
      </c>
      <c r="C12" s="14">
        <v>9</v>
      </c>
      <c r="D12" s="14">
        <v>10</v>
      </c>
      <c r="E12" s="14">
        <v>3</v>
      </c>
      <c r="F12" s="14">
        <f t="shared" si="0"/>
        <v>550</v>
      </c>
      <c r="G12" s="14">
        <f t="shared" si="1"/>
        <v>550</v>
      </c>
      <c r="H12" s="14">
        <v>4</v>
      </c>
      <c r="I12" s="14">
        <f t="shared" si="2"/>
        <v>174.7152619589977</v>
      </c>
    </row>
    <row r="13" spans="1:9" ht="12.75">
      <c r="A13" s="14" t="s">
        <v>238</v>
      </c>
      <c r="B13" s="14" t="s">
        <v>4</v>
      </c>
      <c r="C13" s="14">
        <v>9</v>
      </c>
      <c r="D13" s="14">
        <v>10</v>
      </c>
      <c r="E13" s="14">
        <v>3</v>
      </c>
      <c r="F13" s="14">
        <f t="shared" si="0"/>
        <v>550</v>
      </c>
      <c r="G13" s="14">
        <f t="shared" si="1"/>
        <v>550</v>
      </c>
      <c r="H13" s="14">
        <v>4</v>
      </c>
      <c r="I13" s="14">
        <f t="shared" si="2"/>
        <v>174.7152619589977</v>
      </c>
    </row>
    <row r="14" spans="1:9" ht="12.75">
      <c r="A14" s="14" t="s">
        <v>283</v>
      </c>
      <c r="B14" s="14" t="s">
        <v>58</v>
      </c>
      <c r="C14" s="14">
        <v>10</v>
      </c>
      <c r="D14" s="14">
        <v>15</v>
      </c>
      <c r="E14" s="14">
        <v>3</v>
      </c>
      <c r="F14" s="14">
        <f t="shared" si="0"/>
        <v>615</v>
      </c>
      <c r="G14" s="14">
        <f t="shared" si="1"/>
        <v>615</v>
      </c>
      <c r="H14" s="14">
        <v>5</v>
      </c>
      <c r="I14" s="14">
        <f t="shared" si="2"/>
        <v>159.90888382687928</v>
      </c>
    </row>
    <row r="15" spans="1:9" ht="12.75">
      <c r="A15" s="18" t="s">
        <v>284</v>
      </c>
      <c r="B15" s="14" t="s">
        <v>58</v>
      </c>
      <c r="C15" s="14">
        <v>10</v>
      </c>
      <c r="D15" s="14">
        <v>15</v>
      </c>
      <c r="E15" s="14">
        <v>3</v>
      </c>
      <c r="F15" s="14">
        <f t="shared" si="0"/>
        <v>615</v>
      </c>
      <c r="G15" s="14">
        <f t="shared" si="1"/>
        <v>615</v>
      </c>
      <c r="H15" s="14">
        <v>5</v>
      </c>
      <c r="I15" s="14">
        <f t="shared" si="2"/>
        <v>159.90888382687928</v>
      </c>
    </row>
    <row r="16" spans="1:9" ht="12.75">
      <c r="A16" s="28" t="s">
        <v>267</v>
      </c>
      <c r="B16" s="14" t="s">
        <v>58</v>
      </c>
      <c r="C16" s="14">
        <v>10</v>
      </c>
      <c r="D16" s="14">
        <v>15</v>
      </c>
      <c r="E16" s="14">
        <v>3</v>
      </c>
      <c r="F16" s="14">
        <f t="shared" si="0"/>
        <v>615</v>
      </c>
      <c r="G16" s="14">
        <f t="shared" si="1"/>
        <v>615</v>
      </c>
      <c r="H16" s="14">
        <v>5</v>
      </c>
      <c r="I16" s="14">
        <f t="shared" si="2"/>
        <v>159.90888382687928</v>
      </c>
    </row>
    <row r="17" spans="1:9" ht="12.75">
      <c r="A17" s="14" t="s">
        <v>287</v>
      </c>
      <c r="B17" s="14" t="s">
        <v>310</v>
      </c>
      <c r="C17" s="14">
        <v>12</v>
      </c>
      <c r="D17" s="14">
        <v>7</v>
      </c>
      <c r="E17" s="14">
        <v>3</v>
      </c>
      <c r="F17" s="14">
        <f t="shared" si="0"/>
        <v>727</v>
      </c>
      <c r="G17" s="14">
        <f t="shared" si="1"/>
        <v>727</v>
      </c>
      <c r="H17" s="14">
        <v>6</v>
      </c>
      <c r="I17" s="14">
        <f t="shared" si="2"/>
        <v>134.39635535307517</v>
      </c>
    </row>
    <row r="18" spans="1:9" ht="12.75">
      <c r="A18" s="14" t="s">
        <v>288</v>
      </c>
      <c r="B18" s="14" t="s">
        <v>310</v>
      </c>
      <c r="C18" s="14">
        <v>12</v>
      </c>
      <c r="D18" s="14">
        <v>7</v>
      </c>
      <c r="E18" s="14">
        <v>3</v>
      </c>
      <c r="F18" s="14">
        <f t="shared" si="0"/>
        <v>727</v>
      </c>
      <c r="G18" s="14">
        <f t="shared" si="1"/>
        <v>727</v>
      </c>
      <c r="H18" s="14">
        <v>6</v>
      </c>
      <c r="I18" s="14">
        <f t="shared" si="2"/>
        <v>134.39635535307517</v>
      </c>
    </row>
    <row r="19" spans="1:9" ht="12.75">
      <c r="A19" s="29" t="s">
        <v>286</v>
      </c>
      <c r="B19" s="14" t="s">
        <v>310</v>
      </c>
      <c r="C19" s="14">
        <v>12</v>
      </c>
      <c r="D19" s="14">
        <v>7</v>
      </c>
      <c r="E19" s="14">
        <v>3</v>
      </c>
      <c r="F19" s="14">
        <f t="shared" si="0"/>
        <v>727</v>
      </c>
      <c r="G19" s="14">
        <f t="shared" si="1"/>
        <v>727</v>
      </c>
      <c r="H19" s="14">
        <v>6</v>
      </c>
      <c r="I19" s="14">
        <f t="shared" si="2"/>
        <v>134.39635535307517</v>
      </c>
    </row>
    <row r="20" spans="1:9" ht="12.75">
      <c r="A20" s="14" t="s">
        <v>280</v>
      </c>
      <c r="B20" s="14" t="s">
        <v>8</v>
      </c>
      <c r="C20" s="14">
        <v>12</v>
      </c>
      <c r="D20" s="14">
        <v>11</v>
      </c>
      <c r="E20" s="14">
        <v>3</v>
      </c>
      <c r="F20" s="14">
        <f t="shared" si="0"/>
        <v>731</v>
      </c>
      <c r="G20" s="14">
        <f t="shared" si="1"/>
        <v>731</v>
      </c>
      <c r="H20" s="14">
        <v>7</v>
      </c>
      <c r="I20" s="14">
        <f t="shared" si="2"/>
        <v>133.4851936218679</v>
      </c>
    </row>
    <row r="21" spans="1:9" ht="12.75">
      <c r="A21" s="14" t="s">
        <v>249</v>
      </c>
      <c r="B21" s="14" t="s">
        <v>8</v>
      </c>
      <c r="C21" s="14">
        <v>12</v>
      </c>
      <c r="D21" s="14">
        <v>11</v>
      </c>
      <c r="E21" s="14">
        <v>3</v>
      </c>
      <c r="F21" s="14">
        <f t="shared" si="0"/>
        <v>731</v>
      </c>
      <c r="G21" s="14">
        <f t="shared" si="1"/>
        <v>731</v>
      </c>
      <c r="H21" s="14">
        <v>7</v>
      </c>
      <c r="I21" s="14">
        <f t="shared" si="2"/>
        <v>133.4851936218679</v>
      </c>
    </row>
    <row r="22" spans="1:9" ht="12.75">
      <c r="A22" s="29" t="s">
        <v>289</v>
      </c>
      <c r="B22" s="14" t="s">
        <v>8</v>
      </c>
      <c r="C22" s="14">
        <v>12</v>
      </c>
      <c r="D22" s="14">
        <v>11</v>
      </c>
      <c r="E22" s="14">
        <v>3</v>
      </c>
      <c r="F22" s="14">
        <f t="shared" si="0"/>
        <v>731</v>
      </c>
      <c r="G22" s="14">
        <f t="shared" si="1"/>
        <v>731</v>
      </c>
      <c r="H22" s="14">
        <v>7</v>
      </c>
      <c r="I22" s="14">
        <f t="shared" si="2"/>
        <v>133.4851936218679</v>
      </c>
    </row>
    <row r="23" spans="1:9" ht="12.75">
      <c r="A23" s="14" t="s">
        <v>324</v>
      </c>
      <c r="B23" s="14" t="s">
        <v>46</v>
      </c>
      <c r="C23" s="14">
        <v>12</v>
      </c>
      <c r="D23" s="14">
        <v>31</v>
      </c>
      <c r="E23" s="14">
        <v>3</v>
      </c>
      <c r="F23" s="14">
        <f t="shared" si="0"/>
        <v>751</v>
      </c>
      <c r="G23" s="14">
        <f t="shared" si="1"/>
        <v>751</v>
      </c>
      <c r="H23" s="14">
        <v>8</v>
      </c>
      <c r="I23" s="14">
        <f t="shared" si="2"/>
        <v>128.92938496583145</v>
      </c>
    </row>
    <row r="24" spans="1:9" ht="12.75">
      <c r="A24" s="29" t="s">
        <v>325</v>
      </c>
      <c r="B24" s="14" t="s">
        <v>46</v>
      </c>
      <c r="C24" s="14">
        <v>12</v>
      </c>
      <c r="D24" s="14">
        <v>31</v>
      </c>
      <c r="E24" s="14">
        <v>3</v>
      </c>
      <c r="F24" s="14">
        <f t="shared" si="0"/>
        <v>751</v>
      </c>
      <c r="G24" s="14">
        <f t="shared" si="1"/>
        <v>751</v>
      </c>
      <c r="H24" s="14">
        <v>8</v>
      </c>
      <c r="I24" s="14">
        <f t="shared" si="2"/>
        <v>128.92938496583145</v>
      </c>
    </row>
    <row r="25" spans="1:9" ht="12.75">
      <c r="A25" s="14" t="s">
        <v>326</v>
      </c>
      <c r="B25" s="14" t="s">
        <v>46</v>
      </c>
      <c r="C25" s="14">
        <v>12</v>
      </c>
      <c r="D25" s="14">
        <v>31</v>
      </c>
      <c r="E25" s="14">
        <v>3</v>
      </c>
      <c r="F25" s="14">
        <f t="shared" si="0"/>
        <v>751</v>
      </c>
      <c r="G25" s="14">
        <f t="shared" si="1"/>
        <v>751</v>
      </c>
      <c r="H25" s="14">
        <v>8</v>
      </c>
      <c r="I25" s="14">
        <f t="shared" si="2"/>
        <v>128.92938496583145</v>
      </c>
    </row>
    <row r="26" spans="1:9" ht="12.75">
      <c r="A26" s="28" t="s">
        <v>313</v>
      </c>
      <c r="B26" s="14" t="s">
        <v>8</v>
      </c>
      <c r="C26" s="14">
        <v>13</v>
      </c>
      <c r="D26" s="14">
        <v>55</v>
      </c>
      <c r="E26" s="14">
        <v>3</v>
      </c>
      <c r="F26" s="14">
        <f t="shared" si="0"/>
        <v>835</v>
      </c>
      <c r="G26" s="14">
        <f t="shared" si="1"/>
        <v>835</v>
      </c>
      <c r="H26" s="14">
        <v>9</v>
      </c>
      <c r="I26" s="14">
        <f t="shared" si="2"/>
        <v>109.79498861047836</v>
      </c>
    </row>
    <row r="27" spans="1:9" ht="12.75">
      <c r="A27" s="18" t="s">
        <v>206</v>
      </c>
      <c r="B27" s="14" t="s">
        <v>8</v>
      </c>
      <c r="C27" s="14">
        <v>13</v>
      </c>
      <c r="D27" s="14">
        <v>55</v>
      </c>
      <c r="E27" s="14">
        <v>3</v>
      </c>
      <c r="F27" s="14">
        <f t="shared" si="0"/>
        <v>835</v>
      </c>
      <c r="G27" s="14">
        <f t="shared" si="1"/>
        <v>835</v>
      </c>
      <c r="H27" s="14">
        <v>9</v>
      </c>
      <c r="I27" s="14">
        <f t="shared" si="2"/>
        <v>109.79498861047836</v>
      </c>
    </row>
    <row r="28" spans="1:9" ht="12.75">
      <c r="A28" s="29" t="s">
        <v>322</v>
      </c>
      <c r="B28" s="14" t="s">
        <v>310</v>
      </c>
      <c r="C28" s="14">
        <v>14</v>
      </c>
      <c r="D28" s="14">
        <v>22</v>
      </c>
      <c r="E28" s="14">
        <v>3</v>
      </c>
      <c r="F28" s="14">
        <f t="shared" si="0"/>
        <v>862</v>
      </c>
      <c r="G28" s="14">
        <f t="shared" si="1"/>
        <v>862</v>
      </c>
      <c r="H28" s="14">
        <v>10</v>
      </c>
      <c r="I28" s="14">
        <f t="shared" si="2"/>
        <v>103.64464692482915</v>
      </c>
    </row>
    <row r="29" spans="1:9" ht="12.75">
      <c r="A29" s="14" t="s">
        <v>323</v>
      </c>
      <c r="B29" s="14" t="s">
        <v>310</v>
      </c>
      <c r="C29" s="14">
        <v>14</v>
      </c>
      <c r="D29" s="14">
        <v>22</v>
      </c>
      <c r="E29" s="14">
        <v>3</v>
      </c>
      <c r="F29" s="14">
        <f t="shared" si="0"/>
        <v>862</v>
      </c>
      <c r="G29" s="14">
        <f t="shared" si="1"/>
        <v>862</v>
      </c>
      <c r="H29" s="14">
        <v>10</v>
      </c>
      <c r="I29" s="14">
        <f t="shared" si="2"/>
        <v>103.64464692482915</v>
      </c>
    </row>
    <row r="30" spans="1:9" ht="12.75">
      <c r="A30" s="29" t="s">
        <v>316</v>
      </c>
      <c r="B30" s="14" t="s">
        <v>46</v>
      </c>
      <c r="C30" s="14">
        <v>15</v>
      </c>
      <c r="D30" s="14">
        <v>20</v>
      </c>
      <c r="E30" s="14">
        <v>3</v>
      </c>
      <c r="F30" s="14">
        <f t="shared" si="0"/>
        <v>920</v>
      </c>
      <c r="G30" s="14">
        <f t="shared" si="1"/>
        <v>920</v>
      </c>
      <c r="H30" s="14">
        <v>11</v>
      </c>
      <c r="I30" s="14">
        <f t="shared" si="2"/>
        <v>90.43280182232346</v>
      </c>
    </row>
    <row r="31" spans="1:9" ht="12.75">
      <c r="A31" s="14" t="s">
        <v>317</v>
      </c>
      <c r="B31" s="14" t="s">
        <v>46</v>
      </c>
      <c r="C31" s="14">
        <v>15</v>
      </c>
      <c r="D31" s="14">
        <v>20</v>
      </c>
      <c r="E31" s="14">
        <v>3</v>
      </c>
      <c r="F31" s="14">
        <f t="shared" si="0"/>
        <v>920</v>
      </c>
      <c r="G31" s="14">
        <f t="shared" si="1"/>
        <v>920</v>
      </c>
      <c r="H31" s="14">
        <v>11</v>
      </c>
      <c r="I31" s="14">
        <f t="shared" si="2"/>
        <v>90.43280182232346</v>
      </c>
    </row>
    <row r="32" spans="1:9" ht="12.75">
      <c r="A32" s="14" t="s">
        <v>318</v>
      </c>
      <c r="B32" s="14" t="s">
        <v>46</v>
      </c>
      <c r="C32" s="14">
        <v>15</v>
      </c>
      <c r="D32" s="14">
        <v>20</v>
      </c>
      <c r="E32" s="14">
        <v>3</v>
      </c>
      <c r="F32" s="14">
        <f t="shared" si="0"/>
        <v>920</v>
      </c>
      <c r="G32" s="14">
        <f t="shared" si="1"/>
        <v>920</v>
      </c>
      <c r="H32" s="14">
        <v>11</v>
      </c>
      <c r="I32" s="14">
        <f t="shared" si="2"/>
        <v>90.43280182232346</v>
      </c>
    </row>
    <row r="33" spans="1:9" ht="12.75">
      <c r="A33" s="14" t="s">
        <v>290</v>
      </c>
      <c r="B33" s="14" t="s">
        <v>46</v>
      </c>
      <c r="C33" s="14">
        <v>15</v>
      </c>
      <c r="D33" s="14">
        <v>50</v>
      </c>
      <c r="E33" s="14">
        <v>3</v>
      </c>
      <c r="F33" s="14">
        <f t="shared" si="0"/>
        <v>950</v>
      </c>
      <c r="G33" s="14">
        <f t="shared" si="1"/>
        <v>950</v>
      </c>
      <c r="H33" s="14">
        <v>12</v>
      </c>
      <c r="I33" s="14">
        <f t="shared" si="2"/>
        <v>83.59908883826881</v>
      </c>
    </row>
    <row r="34" spans="1:9" ht="12.75">
      <c r="A34" s="14" t="s">
        <v>291</v>
      </c>
      <c r="B34" s="14" t="s">
        <v>46</v>
      </c>
      <c r="C34" s="14">
        <v>15</v>
      </c>
      <c r="D34" s="14">
        <v>50</v>
      </c>
      <c r="E34" s="14">
        <v>3</v>
      </c>
      <c r="F34" s="14">
        <f t="shared" si="0"/>
        <v>950</v>
      </c>
      <c r="G34" s="14">
        <f t="shared" si="1"/>
        <v>950</v>
      </c>
      <c r="H34" s="14">
        <v>12</v>
      </c>
      <c r="I34" s="14">
        <f t="shared" si="2"/>
        <v>83.59908883826881</v>
      </c>
    </row>
    <row r="35" spans="1:9" ht="12.75">
      <c r="A35" s="14"/>
      <c r="B35" s="14"/>
      <c r="C35" s="14"/>
      <c r="D35" s="14"/>
      <c r="E35" s="14"/>
      <c r="F35" s="14"/>
      <c r="G35" s="14"/>
      <c r="H35" s="14"/>
      <c r="I35" s="14"/>
    </row>
    <row r="36" spans="1:9" ht="12.75">
      <c r="A36" s="9" t="s">
        <v>20</v>
      </c>
      <c r="B36" s="9" t="s">
        <v>17</v>
      </c>
      <c r="C36" s="9" t="s">
        <v>18</v>
      </c>
      <c r="D36" s="9" t="s">
        <v>19</v>
      </c>
      <c r="E36" s="10" t="s">
        <v>23</v>
      </c>
      <c r="F36" s="11" t="s">
        <v>21</v>
      </c>
      <c r="G36" s="11" t="s">
        <v>41</v>
      </c>
      <c r="H36" s="12" t="s">
        <v>28</v>
      </c>
      <c r="I36" s="9" t="s">
        <v>22</v>
      </c>
    </row>
    <row r="37" spans="1:9" ht="14.25">
      <c r="A37" s="15" t="s">
        <v>3</v>
      </c>
      <c r="B37" s="14"/>
      <c r="C37" s="14"/>
      <c r="D37" s="14"/>
      <c r="E37" s="14"/>
      <c r="F37" s="14"/>
      <c r="G37" s="14"/>
      <c r="H37" s="14"/>
      <c r="I37" s="14"/>
    </row>
    <row r="38" spans="1:9" ht="12.75">
      <c r="A38" s="14" t="s">
        <v>207</v>
      </c>
      <c r="B38" s="14" t="s">
        <v>46</v>
      </c>
      <c r="C38" s="14">
        <v>10</v>
      </c>
      <c r="D38" s="14">
        <v>59</v>
      </c>
      <c r="E38" s="14">
        <v>5</v>
      </c>
      <c r="F38" s="14">
        <f aca="true" t="shared" si="3" ref="F38:F47">(C38*60+D38)</f>
        <v>659</v>
      </c>
      <c r="G38" s="14">
        <f aca="true" t="shared" si="4" ref="G38:G46">(F38/E38)*(5-E38)+F38</f>
        <v>659</v>
      </c>
      <c r="H38" s="14">
        <v>1</v>
      </c>
      <c r="I38" s="14">
        <f>300-(G38/659*100)</f>
        <v>200</v>
      </c>
    </row>
    <row r="39" spans="1:9" ht="12.75">
      <c r="A39" s="14" t="s">
        <v>194</v>
      </c>
      <c r="B39" s="14" t="s">
        <v>5</v>
      </c>
      <c r="C39" s="14">
        <v>11</v>
      </c>
      <c r="D39" s="14">
        <v>8</v>
      </c>
      <c r="E39" s="14">
        <v>5</v>
      </c>
      <c r="F39" s="14">
        <f t="shared" si="3"/>
        <v>668</v>
      </c>
      <c r="G39" s="14">
        <f t="shared" si="4"/>
        <v>668</v>
      </c>
      <c r="H39" s="14">
        <v>2</v>
      </c>
      <c r="I39" s="14">
        <f aca="true" t="shared" si="5" ref="I39:I45">300-(G39/659*100)</f>
        <v>198.63429438543247</v>
      </c>
    </row>
    <row r="40" spans="1:9" ht="12.75">
      <c r="A40" s="14" t="s">
        <v>294</v>
      </c>
      <c r="B40" s="14" t="s">
        <v>58</v>
      </c>
      <c r="C40" s="14">
        <v>12</v>
      </c>
      <c r="D40" s="14">
        <v>56</v>
      </c>
      <c r="E40" s="14">
        <v>5</v>
      </c>
      <c r="F40" s="14">
        <f t="shared" si="3"/>
        <v>776</v>
      </c>
      <c r="G40" s="14">
        <f t="shared" si="4"/>
        <v>776</v>
      </c>
      <c r="H40" s="14">
        <v>3</v>
      </c>
      <c r="I40" s="14">
        <f t="shared" si="5"/>
        <v>182.24582701062215</v>
      </c>
    </row>
    <row r="41" spans="1:9" ht="12.75">
      <c r="A41" s="14" t="s">
        <v>247</v>
      </c>
      <c r="B41" s="14" t="s">
        <v>4</v>
      </c>
      <c r="C41" s="14">
        <v>16</v>
      </c>
      <c r="D41" s="14">
        <v>32</v>
      </c>
      <c r="E41" s="14">
        <v>5</v>
      </c>
      <c r="F41" s="14">
        <f t="shared" si="3"/>
        <v>992</v>
      </c>
      <c r="G41" s="14">
        <f t="shared" si="4"/>
        <v>992</v>
      </c>
      <c r="H41" s="14">
        <v>4</v>
      </c>
      <c r="I41" s="14">
        <f t="shared" si="5"/>
        <v>149.4688922610015</v>
      </c>
    </row>
    <row r="42" spans="1:9" ht="12.75">
      <c r="A42" s="18" t="s">
        <v>293</v>
      </c>
      <c r="B42" s="14" t="s">
        <v>58</v>
      </c>
      <c r="C42" s="14">
        <v>16</v>
      </c>
      <c r="D42" s="14">
        <v>52</v>
      </c>
      <c r="E42" s="14">
        <v>5</v>
      </c>
      <c r="F42" s="14">
        <f t="shared" si="3"/>
        <v>1012</v>
      </c>
      <c r="G42" s="14">
        <f t="shared" si="4"/>
        <v>1012</v>
      </c>
      <c r="H42" s="14">
        <v>5</v>
      </c>
      <c r="I42" s="14">
        <f t="shared" si="5"/>
        <v>146.4339908952959</v>
      </c>
    </row>
    <row r="43" spans="1:9" ht="12.75">
      <c r="A43" s="14" t="s">
        <v>220</v>
      </c>
      <c r="B43" s="14" t="s">
        <v>4</v>
      </c>
      <c r="C43" s="14">
        <v>19</v>
      </c>
      <c r="D43" s="14">
        <v>6</v>
      </c>
      <c r="E43" s="14">
        <v>5</v>
      </c>
      <c r="F43" s="14">
        <f t="shared" si="3"/>
        <v>1146</v>
      </c>
      <c r="G43" s="14">
        <f t="shared" si="4"/>
        <v>1146</v>
      </c>
      <c r="H43" s="14">
        <v>6</v>
      </c>
      <c r="I43" s="14">
        <f t="shared" si="5"/>
        <v>126.10015174506827</v>
      </c>
    </row>
    <row r="44" spans="1:9" ht="12.75">
      <c r="A44" s="14" t="s">
        <v>327</v>
      </c>
      <c r="B44" s="14" t="s">
        <v>46</v>
      </c>
      <c r="C44" s="14">
        <v>19</v>
      </c>
      <c r="D44" s="14">
        <v>37</v>
      </c>
      <c r="E44" s="14">
        <v>5</v>
      </c>
      <c r="F44" s="14">
        <f t="shared" si="3"/>
        <v>1177</v>
      </c>
      <c r="G44" s="14">
        <f t="shared" si="4"/>
        <v>1177</v>
      </c>
      <c r="H44" s="14">
        <v>7</v>
      </c>
      <c r="I44" s="14">
        <f t="shared" si="5"/>
        <v>121.39605462822459</v>
      </c>
    </row>
    <row r="45" spans="1:9" ht="12.75">
      <c r="A45" s="14" t="s">
        <v>309</v>
      </c>
      <c r="B45" s="14" t="s">
        <v>4</v>
      </c>
      <c r="C45" s="14">
        <v>20</v>
      </c>
      <c r="D45" s="14">
        <v>59</v>
      </c>
      <c r="E45" s="14">
        <v>5</v>
      </c>
      <c r="F45" s="14">
        <f t="shared" si="3"/>
        <v>1259</v>
      </c>
      <c r="G45" s="14">
        <f t="shared" si="4"/>
        <v>1259</v>
      </c>
      <c r="H45" s="14">
        <v>8</v>
      </c>
      <c r="I45" s="14">
        <f t="shared" si="5"/>
        <v>108.95295902883154</v>
      </c>
    </row>
    <row r="46" spans="1:9" ht="12.75">
      <c r="A46" s="14" t="s">
        <v>188</v>
      </c>
      <c r="B46" s="14" t="s">
        <v>4</v>
      </c>
      <c r="C46" s="14">
        <v>33</v>
      </c>
      <c r="D46" s="14">
        <v>24</v>
      </c>
      <c r="E46" s="14">
        <v>5</v>
      </c>
      <c r="F46" s="14">
        <f t="shared" si="3"/>
        <v>2004</v>
      </c>
      <c r="G46" s="14">
        <f t="shared" si="4"/>
        <v>2004</v>
      </c>
      <c r="H46" s="14">
        <v>9</v>
      </c>
      <c r="I46" s="14">
        <v>1</v>
      </c>
    </row>
    <row r="47" spans="1:9" ht="12.75">
      <c r="A47" s="14" t="s">
        <v>308</v>
      </c>
      <c r="B47" s="14" t="s">
        <v>14</v>
      </c>
      <c r="C47" s="14">
        <v>47</v>
      </c>
      <c r="D47" s="14">
        <v>13</v>
      </c>
      <c r="E47" s="14">
        <v>0</v>
      </c>
      <c r="F47" s="14">
        <f t="shared" si="3"/>
        <v>2833</v>
      </c>
      <c r="G47" s="14">
        <v>2833</v>
      </c>
      <c r="H47" s="14">
        <v>10</v>
      </c>
      <c r="I47" s="14">
        <v>1</v>
      </c>
    </row>
    <row r="48" spans="1:9" ht="12.75">
      <c r="A48" s="14"/>
      <c r="B48" s="14"/>
      <c r="C48" s="14"/>
      <c r="D48" s="14"/>
      <c r="E48" s="14"/>
      <c r="F48" s="14"/>
      <c r="G48" s="14"/>
      <c r="H48" s="14"/>
      <c r="I48" s="14"/>
    </row>
    <row r="49" spans="1:9" ht="12.75">
      <c r="A49" s="17"/>
      <c r="B49" s="17"/>
      <c r="C49" s="17"/>
      <c r="D49" s="17"/>
      <c r="E49" s="17"/>
      <c r="F49" s="17"/>
      <c r="G49" s="17"/>
      <c r="H49" s="17"/>
      <c r="I49" s="17"/>
    </row>
    <row r="50" spans="1:9" ht="12.75">
      <c r="A50" s="9" t="s">
        <v>20</v>
      </c>
      <c r="B50" s="9" t="s">
        <v>17</v>
      </c>
      <c r="C50" s="9" t="s">
        <v>18</v>
      </c>
      <c r="D50" s="9" t="s">
        <v>19</v>
      </c>
      <c r="E50" s="10" t="s">
        <v>23</v>
      </c>
      <c r="F50" s="11" t="s">
        <v>21</v>
      </c>
      <c r="G50" s="11" t="s">
        <v>41</v>
      </c>
      <c r="H50" s="12" t="s">
        <v>28</v>
      </c>
      <c r="I50" s="9" t="s">
        <v>22</v>
      </c>
    </row>
    <row r="51" spans="1:9" ht="12.75">
      <c r="A51" s="9" t="s">
        <v>2</v>
      </c>
      <c r="B51" s="14"/>
      <c r="C51" s="14"/>
      <c r="D51" s="14"/>
      <c r="E51" s="14"/>
      <c r="F51" s="14"/>
      <c r="G51" s="14"/>
      <c r="H51" s="14"/>
      <c r="I51" s="14"/>
    </row>
    <row r="52" spans="1:9" ht="12.75">
      <c r="A52" s="18" t="s">
        <v>298</v>
      </c>
      <c r="B52" s="14" t="s">
        <v>58</v>
      </c>
      <c r="C52" s="14">
        <v>68</v>
      </c>
      <c r="D52" s="14">
        <v>59</v>
      </c>
      <c r="E52" s="14">
        <v>8</v>
      </c>
      <c r="F52" s="14">
        <f aca="true" t="shared" si="6" ref="F52:F61">(C52*60+D52)</f>
        <v>4139</v>
      </c>
      <c r="G52" s="14">
        <f>(F52/E52)*(8-E52)+F52</f>
        <v>4139</v>
      </c>
      <c r="H52" s="14">
        <v>1</v>
      </c>
      <c r="I52" s="14">
        <f>300-(G52/4139*100)</f>
        <v>200</v>
      </c>
    </row>
    <row r="53" spans="1:9" ht="12.75">
      <c r="A53" s="18" t="s">
        <v>88</v>
      </c>
      <c r="B53" s="14" t="s">
        <v>58</v>
      </c>
      <c r="C53" s="14">
        <v>70</v>
      </c>
      <c r="D53" s="14">
        <v>51</v>
      </c>
      <c r="E53" s="14">
        <v>8</v>
      </c>
      <c r="F53" s="14">
        <f t="shared" si="6"/>
        <v>4251</v>
      </c>
      <c r="G53" s="14">
        <f aca="true" t="shared" si="7" ref="G53:G61">(F53/E53)*(8-E53)+F53</f>
        <v>4251</v>
      </c>
      <c r="H53" s="14">
        <v>2</v>
      </c>
      <c r="I53" s="14">
        <f>300-(G53/4139*100)</f>
        <v>197.2940323749698</v>
      </c>
    </row>
    <row r="54" spans="1:9" ht="12.75">
      <c r="A54" s="18" t="s">
        <v>212</v>
      </c>
      <c r="B54" s="14" t="s">
        <v>5</v>
      </c>
      <c r="C54" s="14">
        <v>80</v>
      </c>
      <c r="D54" s="14">
        <v>21</v>
      </c>
      <c r="E54" s="14">
        <v>8</v>
      </c>
      <c r="F54" s="14">
        <f t="shared" si="6"/>
        <v>4821</v>
      </c>
      <c r="G54" s="14">
        <f t="shared" si="7"/>
        <v>4821</v>
      </c>
      <c r="H54" s="14">
        <v>3</v>
      </c>
      <c r="I54" s="14">
        <f>300-(G54/4139*100)</f>
        <v>183.52258999758396</v>
      </c>
    </row>
    <row r="55" spans="1:9" ht="12.75">
      <c r="A55" s="28" t="s">
        <v>191</v>
      </c>
      <c r="B55" s="14" t="s">
        <v>58</v>
      </c>
      <c r="C55" s="14">
        <v>82</v>
      </c>
      <c r="D55" s="14">
        <v>3</v>
      </c>
      <c r="E55" s="14">
        <v>8</v>
      </c>
      <c r="F55" s="14">
        <f t="shared" si="6"/>
        <v>4923</v>
      </c>
      <c r="G55" s="14">
        <f t="shared" si="7"/>
        <v>4923</v>
      </c>
      <c r="H55" s="14">
        <v>4</v>
      </c>
      <c r="I55" s="14">
        <f>300-(G55/4139*100)</f>
        <v>181.05822662478857</v>
      </c>
    </row>
    <row r="56" spans="1:9" ht="12.75">
      <c r="A56" s="18" t="s">
        <v>328</v>
      </c>
      <c r="B56" s="14" t="s">
        <v>8</v>
      </c>
      <c r="C56" s="14"/>
      <c r="D56" s="14"/>
      <c r="E56" s="14" t="s">
        <v>279</v>
      </c>
      <c r="F56" s="14">
        <f t="shared" si="6"/>
        <v>0</v>
      </c>
      <c r="G56" s="14" t="e">
        <f t="shared" si="7"/>
        <v>#VALUE!</v>
      </c>
      <c r="H56" s="14"/>
      <c r="I56" s="14">
        <v>1</v>
      </c>
    </row>
    <row r="57" spans="1:9" ht="12.75">
      <c r="A57" s="18" t="s">
        <v>189</v>
      </c>
      <c r="B57" s="14" t="s">
        <v>4</v>
      </c>
      <c r="C57" s="14"/>
      <c r="D57" s="14"/>
      <c r="E57" s="14" t="s">
        <v>279</v>
      </c>
      <c r="F57" s="14">
        <f t="shared" si="6"/>
        <v>0</v>
      </c>
      <c r="G57" s="14" t="e">
        <f t="shared" si="7"/>
        <v>#VALUE!</v>
      </c>
      <c r="H57" s="14"/>
      <c r="I57" s="14">
        <v>1</v>
      </c>
    </row>
    <row r="58" spans="1:9" ht="12.75">
      <c r="A58" s="28" t="s">
        <v>193</v>
      </c>
      <c r="B58" s="14" t="s">
        <v>4</v>
      </c>
      <c r="C58" s="14"/>
      <c r="D58" s="14"/>
      <c r="E58" s="14" t="s">
        <v>279</v>
      </c>
      <c r="F58" s="14">
        <f t="shared" si="6"/>
        <v>0</v>
      </c>
      <c r="G58" s="14" t="e">
        <f t="shared" si="7"/>
        <v>#VALUE!</v>
      </c>
      <c r="H58" s="14"/>
      <c r="I58" s="14">
        <v>1</v>
      </c>
    </row>
    <row r="59" spans="1:9" ht="12.75">
      <c r="A59" s="18" t="s">
        <v>190</v>
      </c>
      <c r="B59" s="14" t="s">
        <v>4</v>
      </c>
      <c r="C59" s="14"/>
      <c r="D59" s="14"/>
      <c r="E59" s="14" t="s">
        <v>279</v>
      </c>
      <c r="F59" s="14">
        <f t="shared" si="6"/>
        <v>0</v>
      </c>
      <c r="G59" s="14" t="e">
        <f t="shared" si="7"/>
        <v>#VALUE!</v>
      </c>
      <c r="H59" s="14"/>
      <c r="I59" s="14">
        <v>1</v>
      </c>
    </row>
    <row r="60" spans="1:9" ht="12.75">
      <c r="A60" s="18" t="s">
        <v>192</v>
      </c>
      <c r="B60" s="14" t="s">
        <v>58</v>
      </c>
      <c r="C60" s="14"/>
      <c r="D60" s="14"/>
      <c r="E60" s="14" t="s">
        <v>279</v>
      </c>
      <c r="F60" s="14">
        <f t="shared" si="6"/>
        <v>0</v>
      </c>
      <c r="G60" s="14" t="e">
        <f t="shared" si="7"/>
        <v>#VALUE!</v>
      </c>
      <c r="H60" s="14"/>
      <c r="I60" s="14">
        <v>1</v>
      </c>
    </row>
    <row r="61" spans="1:9" ht="12.75">
      <c r="A61" s="28" t="s">
        <v>276</v>
      </c>
      <c r="B61" s="14" t="s">
        <v>58</v>
      </c>
      <c r="C61" s="14"/>
      <c r="D61" s="14"/>
      <c r="E61" s="14" t="s">
        <v>279</v>
      </c>
      <c r="F61" s="14">
        <f t="shared" si="6"/>
        <v>0</v>
      </c>
      <c r="G61" s="14" t="e">
        <f t="shared" si="7"/>
        <v>#VALUE!</v>
      </c>
      <c r="H61" s="14"/>
      <c r="I61" s="14">
        <v>1</v>
      </c>
    </row>
    <row r="62" spans="1:9" ht="12.75">
      <c r="A62" s="18"/>
      <c r="B62" s="14"/>
      <c r="C62" s="14"/>
      <c r="D62" s="14"/>
      <c r="E62" s="14"/>
      <c r="F62" s="14"/>
      <c r="G62" s="14"/>
      <c r="H62" s="14"/>
      <c r="I62" s="14"/>
    </row>
    <row r="63" spans="1:9" ht="12.75">
      <c r="A63" s="18"/>
      <c r="B63" s="14"/>
      <c r="C63" s="14"/>
      <c r="D63" s="14"/>
      <c r="E63" s="14"/>
      <c r="F63" s="14"/>
      <c r="G63" s="14"/>
      <c r="H63" s="14"/>
      <c r="I63" s="14"/>
    </row>
    <row r="64" spans="1:9" ht="12.75">
      <c r="A64" s="18"/>
      <c r="B64" s="14"/>
      <c r="C64" s="14"/>
      <c r="D64" s="14"/>
      <c r="E64" s="14"/>
      <c r="F64" s="14"/>
      <c r="G64" s="14"/>
      <c r="H64" s="14"/>
      <c r="I64" s="14"/>
    </row>
    <row r="65" spans="1:9" ht="12.75">
      <c r="A65" s="28"/>
      <c r="B65" s="14"/>
      <c r="C65" s="14"/>
      <c r="D65" s="14"/>
      <c r="E65" s="14"/>
      <c r="F65" s="14"/>
      <c r="G65" s="14"/>
      <c r="H65" s="14"/>
      <c r="I65" s="14"/>
    </row>
    <row r="66" spans="1:9" ht="12.75">
      <c r="A66" s="18"/>
      <c r="B66" s="14"/>
      <c r="C66" s="14"/>
      <c r="D66" s="14"/>
      <c r="E66" s="14"/>
      <c r="F66" s="14"/>
      <c r="G66" s="14"/>
      <c r="H66" s="14"/>
      <c r="I66" s="14"/>
    </row>
    <row r="67" spans="1:9" ht="12.75">
      <c r="A67" s="18"/>
      <c r="B67" s="14"/>
      <c r="C67" s="14"/>
      <c r="D67" s="14"/>
      <c r="E67" s="14"/>
      <c r="F67" s="14"/>
      <c r="G67" s="14"/>
      <c r="H67" s="14"/>
      <c r="I67" s="14"/>
    </row>
    <row r="68" spans="1:9" ht="12.75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75">
      <c r="A69" s="14"/>
      <c r="B69" s="14"/>
      <c r="C69" s="14"/>
      <c r="D69" s="14"/>
      <c r="F69" s="14"/>
      <c r="G69" s="14"/>
      <c r="H69" s="14"/>
      <c r="I69" s="14"/>
    </row>
    <row r="70" spans="3:9" ht="12.75">
      <c r="C70" s="14"/>
      <c r="D70" s="14"/>
      <c r="E70" s="14"/>
      <c r="F70" s="14"/>
      <c r="G70" s="14"/>
      <c r="H70" s="14"/>
      <c r="I70" s="14"/>
    </row>
    <row r="71" spans="1:9" ht="12.75">
      <c r="A71" s="9" t="s">
        <v>20</v>
      </c>
      <c r="B71" s="9" t="s">
        <v>17</v>
      </c>
      <c r="C71" s="9" t="s">
        <v>18</v>
      </c>
      <c r="D71" s="9" t="s">
        <v>19</v>
      </c>
      <c r="E71" s="10" t="s">
        <v>23</v>
      </c>
      <c r="F71" s="11" t="s">
        <v>21</v>
      </c>
      <c r="G71" s="11" t="s">
        <v>41</v>
      </c>
      <c r="H71" s="12" t="s">
        <v>28</v>
      </c>
      <c r="I71" s="9" t="s">
        <v>22</v>
      </c>
    </row>
    <row r="72" spans="1:9" ht="12.75">
      <c r="A72" s="9" t="s">
        <v>11</v>
      </c>
      <c r="B72" s="14"/>
      <c r="C72" s="14"/>
      <c r="D72" s="14"/>
      <c r="E72" s="14"/>
      <c r="F72" s="14"/>
      <c r="G72" s="14"/>
      <c r="H72" s="14"/>
      <c r="I72" s="14"/>
    </row>
    <row r="73" spans="1:9" ht="12.75">
      <c r="A73" s="14" t="s">
        <v>116</v>
      </c>
      <c r="B73" s="14" t="s">
        <v>5</v>
      </c>
      <c r="C73" s="14">
        <v>77</v>
      </c>
      <c r="D73" s="14">
        <v>44</v>
      </c>
      <c r="E73" s="14">
        <v>9</v>
      </c>
      <c r="F73" s="14">
        <f>(C73*60+D73)</f>
        <v>4664</v>
      </c>
      <c r="G73" s="14"/>
      <c r="H73" s="14">
        <v>1</v>
      </c>
      <c r="I73" s="14">
        <f>200-(F73/4664*100)</f>
        <v>100</v>
      </c>
    </row>
    <row r="74" spans="1:9" ht="12.75">
      <c r="A74" s="18"/>
      <c r="B74" s="14"/>
      <c r="C74" s="14"/>
      <c r="D74" s="14"/>
      <c r="E74" s="14"/>
      <c r="F74" s="14"/>
      <c r="G74" s="14"/>
      <c r="H74" s="14"/>
      <c r="I74" s="14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9" t="s">
        <v>20</v>
      </c>
      <c r="B76" s="9" t="s">
        <v>17</v>
      </c>
      <c r="C76" s="9" t="s">
        <v>18</v>
      </c>
      <c r="D76" s="9" t="s">
        <v>19</v>
      </c>
      <c r="E76" s="10" t="s">
        <v>23</v>
      </c>
      <c r="F76" s="11" t="s">
        <v>21</v>
      </c>
      <c r="G76" s="11" t="s">
        <v>41</v>
      </c>
      <c r="H76" s="12" t="s">
        <v>28</v>
      </c>
      <c r="I76" s="9" t="s">
        <v>22</v>
      </c>
    </row>
    <row r="77" spans="1:9" ht="12.75">
      <c r="A77" s="9" t="s">
        <v>32</v>
      </c>
      <c r="B77" s="14"/>
      <c r="C77" s="14"/>
      <c r="D77" s="14"/>
      <c r="E77" s="14"/>
      <c r="F77" s="14"/>
      <c r="G77" s="14"/>
      <c r="H77" s="14"/>
      <c r="I77" s="14"/>
    </row>
    <row r="78" spans="1:9" ht="12.75">
      <c r="A78" s="14" t="s">
        <v>56</v>
      </c>
      <c r="B78" s="14" t="s">
        <v>29</v>
      </c>
      <c r="C78" s="14">
        <v>62</v>
      </c>
      <c r="D78" s="14">
        <v>26</v>
      </c>
      <c r="E78" s="14">
        <v>10</v>
      </c>
      <c r="F78" s="14">
        <f>(C78*60+D78)</f>
        <v>3746</v>
      </c>
      <c r="G78" s="14"/>
      <c r="H78" s="14">
        <v>1</v>
      </c>
      <c r="I78" s="14">
        <f>200-(F78/3746*100)</f>
        <v>100</v>
      </c>
    </row>
    <row r="79" spans="1:9" ht="12.75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75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75">
      <c r="A81" s="9" t="s">
        <v>20</v>
      </c>
      <c r="B81" s="9" t="s">
        <v>17</v>
      </c>
      <c r="C81" s="9" t="s">
        <v>18</v>
      </c>
      <c r="D81" s="9" t="s">
        <v>19</v>
      </c>
      <c r="E81" s="10" t="s">
        <v>23</v>
      </c>
      <c r="F81" s="11" t="s">
        <v>21</v>
      </c>
      <c r="G81" s="11" t="s">
        <v>41</v>
      </c>
      <c r="H81" s="12" t="s">
        <v>28</v>
      </c>
      <c r="I81" s="9" t="s">
        <v>22</v>
      </c>
    </row>
    <row r="82" spans="1:9" ht="12.75">
      <c r="A82" s="9" t="s">
        <v>10</v>
      </c>
      <c r="B82" s="14"/>
      <c r="C82" s="14"/>
      <c r="D82" s="14"/>
      <c r="E82" s="14"/>
      <c r="F82" s="14"/>
      <c r="G82" s="14"/>
      <c r="H82" s="14"/>
      <c r="I82" s="14"/>
    </row>
    <row r="83" spans="1:9" ht="12.75">
      <c r="A83" s="23" t="s">
        <v>260</v>
      </c>
      <c r="B83" s="14" t="s">
        <v>4</v>
      </c>
      <c r="C83" s="14">
        <v>9</v>
      </c>
      <c r="D83" s="14">
        <v>11</v>
      </c>
      <c r="E83" s="14">
        <v>4</v>
      </c>
      <c r="F83" s="14">
        <f aca="true" t="shared" si="8" ref="F83:F112">(C83*60+D83)</f>
        <v>551</v>
      </c>
      <c r="G83" s="14">
        <f aca="true" t="shared" si="9" ref="G83:G106">(F83/E83)*(4-E83)+F83</f>
        <v>551</v>
      </c>
      <c r="H83" s="14">
        <v>1</v>
      </c>
      <c r="I83" s="14">
        <f>300-(G83/551*100)</f>
        <v>200</v>
      </c>
    </row>
    <row r="84" spans="1:9" ht="12.75">
      <c r="A84" s="14" t="s">
        <v>330</v>
      </c>
      <c r="B84" s="14" t="s">
        <v>4</v>
      </c>
      <c r="C84" s="14">
        <v>9</v>
      </c>
      <c r="D84" s="14">
        <v>11</v>
      </c>
      <c r="E84" s="14">
        <v>4</v>
      </c>
      <c r="F84" s="14">
        <f t="shared" si="8"/>
        <v>551</v>
      </c>
      <c r="G84" s="14">
        <f t="shared" si="9"/>
        <v>551</v>
      </c>
      <c r="H84" s="14">
        <v>1</v>
      </c>
      <c r="I84" s="14">
        <f aca="true" t="shared" si="10" ref="I84:I112">300-(G84/551*100)</f>
        <v>200</v>
      </c>
    </row>
    <row r="85" spans="1:9" ht="12.75">
      <c r="A85" s="14" t="s">
        <v>331</v>
      </c>
      <c r="B85" s="14" t="s">
        <v>4</v>
      </c>
      <c r="C85" s="14">
        <v>9</v>
      </c>
      <c r="D85" s="14">
        <v>11</v>
      </c>
      <c r="E85" s="14">
        <v>4</v>
      </c>
      <c r="F85" s="14">
        <f t="shared" si="8"/>
        <v>551</v>
      </c>
      <c r="G85" s="14">
        <f t="shared" si="9"/>
        <v>551</v>
      </c>
      <c r="H85" s="14">
        <v>1</v>
      </c>
      <c r="I85" s="14">
        <f t="shared" si="10"/>
        <v>200</v>
      </c>
    </row>
    <row r="86" spans="1:9" ht="12.75">
      <c r="A86" s="14" t="s">
        <v>224</v>
      </c>
      <c r="B86" s="14" t="s">
        <v>58</v>
      </c>
      <c r="C86" s="14">
        <v>9</v>
      </c>
      <c r="D86" s="14">
        <v>23</v>
      </c>
      <c r="E86" s="14">
        <v>4</v>
      </c>
      <c r="F86" s="14">
        <f t="shared" si="8"/>
        <v>563</v>
      </c>
      <c r="G86" s="14">
        <f t="shared" si="9"/>
        <v>563</v>
      </c>
      <c r="H86" s="14">
        <v>2</v>
      </c>
      <c r="I86" s="14">
        <f t="shared" si="10"/>
        <v>197.82214156079857</v>
      </c>
    </row>
    <row r="87" spans="1:9" ht="12.75">
      <c r="A87" s="14" t="s">
        <v>304</v>
      </c>
      <c r="B87" s="14" t="s">
        <v>58</v>
      </c>
      <c r="C87" s="14">
        <v>9</v>
      </c>
      <c r="D87" s="14">
        <v>23</v>
      </c>
      <c r="E87" s="14">
        <v>4</v>
      </c>
      <c r="F87" s="14">
        <f t="shared" si="8"/>
        <v>563</v>
      </c>
      <c r="G87" s="14">
        <f t="shared" si="9"/>
        <v>563</v>
      </c>
      <c r="H87" s="14">
        <v>2</v>
      </c>
      <c r="I87" s="14">
        <f t="shared" si="10"/>
        <v>197.82214156079857</v>
      </c>
    </row>
    <row r="88" spans="1:9" ht="12.75">
      <c r="A88" s="14" t="s">
        <v>303</v>
      </c>
      <c r="B88" s="14" t="s">
        <v>58</v>
      </c>
      <c r="C88" s="14">
        <v>9</v>
      </c>
      <c r="D88" s="14">
        <v>23</v>
      </c>
      <c r="E88" s="14">
        <v>4</v>
      </c>
      <c r="F88" s="14">
        <f t="shared" si="8"/>
        <v>563</v>
      </c>
      <c r="G88" s="14">
        <f t="shared" si="9"/>
        <v>563</v>
      </c>
      <c r="H88" s="14">
        <v>2</v>
      </c>
      <c r="I88" s="14">
        <f t="shared" si="10"/>
        <v>197.82214156079857</v>
      </c>
    </row>
    <row r="89" spans="1:9" ht="12.75">
      <c r="A89" s="29" t="s">
        <v>253</v>
      </c>
      <c r="B89" s="14" t="s">
        <v>8</v>
      </c>
      <c r="C89" s="14">
        <v>10</v>
      </c>
      <c r="D89" s="14">
        <v>18</v>
      </c>
      <c r="E89" s="14">
        <v>4</v>
      </c>
      <c r="F89" s="14">
        <f t="shared" si="8"/>
        <v>618</v>
      </c>
      <c r="G89" s="14">
        <f t="shared" si="9"/>
        <v>618</v>
      </c>
      <c r="H89" s="14">
        <v>3</v>
      </c>
      <c r="I89" s="14">
        <f t="shared" si="10"/>
        <v>187.84029038112521</v>
      </c>
    </row>
    <row r="90" spans="1:9" ht="12.75">
      <c r="A90" s="29" t="s">
        <v>240</v>
      </c>
      <c r="B90" s="14" t="s">
        <v>8</v>
      </c>
      <c r="C90" s="14">
        <v>10</v>
      </c>
      <c r="D90" s="14">
        <v>18</v>
      </c>
      <c r="E90" s="14">
        <v>4</v>
      </c>
      <c r="F90" s="14">
        <f t="shared" si="8"/>
        <v>618</v>
      </c>
      <c r="G90" s="14">
        <f t="shared" si="9"/>
        <v>618</v>
      </c>
      <c r="H90" s="14">
        <v>3</v>
      </c>
      <c r="I90" s="14">
        <f t="shared" si="10"/>
        <v>187.84029038112521</v>
      </c>
    </row>
    <row r="91" spans="1:9" ht="12.75">
      <c r="A91" s="14" t="s">
        <v>239</v>
      </c>
      <c r="B91" s="14" t="s">
        <v>8</v>
      </c>
      <c r="C91" s="14">
        <v>10</v>
      </c>
      <c r="D91" s="14">
        <v>18</v>
      </c>
      <c r="E91" s="14">
        <v>4</v>
      </c>
      <c r="F91" s="14">
        <f t="shared" si="8"/>
        <v>618</v>
      </c>
      <c r="G91" s="14">
        <f t="shared" si="9"/>
        <v>618</v>
      </c>
      <c r="H91" s="14">
        <v>3</v>
      </c>
      <c r="I91" s="14">
        <f t="shared" si="10"/>
        <v>187.84029038112521</v>
      </c>
    </row>
    <row r="92" spans="1:9" ht="12.75">
      <c r="A92" s="29" t="s">
        <v>337</v>
      </c>
      <c r="B92" s="14" t="s">
        <v>14</v>
      </c>
      <c r="C92" s="14">
        <v>11</v>
      </c>
      <c r="D92" s="14">
        <v>29</v>
      </c>
      <c r="E92" s="14">
        <v>4</v>
      </c>
      <c r="F92" s="14">
        <f t="shared" si="8"/>
        <v>689</v>
      </c>
      <c r="G92" s="14">
        <f t="shared" si="9"/>
        <v>689</v>
      </c>
      <c r="H92" s="14">
        <v>4</v>
      </c>
      <c r="I92" s="14">
        <f t="shared" si="10"/>
        <v>174.9546279491833</v>
      </c>
    </row>
    <row r="93" spans="1:9" ht="12.75">
      <c r="A93" s="23" t="s">
        <v>338</v>
      </c>
      <c r="B93" s="14" t="s">
        <v>14</v>
      </c>
      <c r="C93" s="14">
        <v>11</v>
      </c>
      <c r="D93" s="14">
        <v>29</v>
      </c>
      <c r="E93" s="14">
        <v>4</v>
      </c>
      <c r="F93" s="14">
        <f t="shared" si="8"/>
        <v>689</v>
      </c>
      <c r="G93" s="14">
        <f t="shared" si="9"/>
        <v>689</v>
      </c>
      <c r="H93" s="14">
        <v>4</v>
      </c>
      <c r="I93" s="14">
        <f t="shared" si="10"/>
        <v>174.9546279491833</v>
      </c>
    </row>
    <row r="94" spans="1:9" ht="12.75">
      <c r="A94" s="29" t="s">
        <v>265</v>
      </c>
      <c r="B94" s="14" t="s">
        <v>8</v>
      </c>
      <c r="C94" s="14">
        <v>12</v>
      </c>
      <c r="D94" s="14">
        <v>23</v>
      </c>
      <c r="E94" s="14">
        <v>4</v>
      </c>
      <c r="F94" s="14">
        <f t="shared" si="8"/>
        <v>743</v>
      </c>
      <c r="G94" s="14">
        <f t="shared" si="9"/>
        <v>743</v>
      </c>
      <c r="H94" s="14">
        <v>5</v>
      </c>
      <c r="I94" s="14">
        <f t="shared" si="10"/>
        <v>165.15426497277676</v>
      </c>
    </row>
    <row r="95" spans="1:9" ht="12.75">
      <c r="A95" s="14" t="s">
        <v>311</v>
      </c>
      <c r="B95" s="14" t="s">
        <v>8</v>
      </c>
      <c r="C95" s="14">
        <v>12</v>
      </c>
      <c r="D95" s="14">
        <v>23</v>
      </c>
      <c r="E95" s="14">
        <v>4</v>
      </c>
      <c r="F95" s="14">
        <f t="shared" si="8"/>
        <v>743</v>
      </c>
      <c r="G95" s="14">
        <f t="shared" si="9"/>
        <v>743</v>
      </c>
      <c r="H95" s="14">
        <v>5</v>
      </c>
      <c r="I95" s="14">
        <f t="shared" si="10"/>
        <v>165.15426497277676</v>
      </c>
    </row>
    <row r="96" spans="1:9" ht="12.75">
      <c r="A96" s="14" t="s">
        <v>264</v>
      </c>
      <c r="B96" s="14" t="s">
        <v>8</v>
      </c>
      <c r="C96" s="14">
        <v>12</v>
      </c>
      <c r="D96" s="14">
        <v>23</v>
      </c>
      <c r="E96" s="14">
        <v>4</v>
      </c>
      <c r="F96" s="14">
        <f t="shared" si="8"/>
        <v>743</v>
      </c>
      <c r="G96" s="14">
        <f t="shared" si="9"/>
        <v>743</v>
      </c>
      <c r="H96" s="14">
        <v>5</v>
      </c>
      <c r="I96" s="14">
        <f t="shared" si="10"/>
        <v>165.15426497277676</v>
      </c>
    </row>
    <row r="97" spans="1:9" ht="12.75">
      <c r="A97" s="14" t="s">
        <v>261</v>
      </c>
      <c r="B97" s="14" t="s">
        <v>127</v>
      </c>
      <c r="C97" s="14">
        <v>12</v>
      </c>
      <c r="D97" s="14">
        <v>29</v>
      </c>
      <c r="E97" s="14">
        <v>4</v>
      </c>
      <c r="F97" s="14">
        <f t="shared" si="8"/>
        <v>749</v>
      </c>
      <c r="G97" s="14">
        <f t="shared" si="9"/>
        <v>749</v>
      </c>
      <c r="H97" s="14">
        <v>6</v>
      </c>
      <c r="I97" s="14">
        <f t="shared" si="10"/>
        <v>164.06533575317604</v>
      </c>
    </row>
    <row r="98" spans="1:9" ht="12.75">
      <c r="A98" s="14" t="s">
        <v>262</v>
      </c>
      <c r="B98" s="14" t="s">
        <v>127</v>
      </c>
      <c r="C98" s="14">
        <v>12</v>
      </c>
      <c r="D98" s="14">
        <v>29</v>
      </c>
      <c r="E98" s="14">
        <v>4</v>
      </c>
      <c r="F98" s="14">
        <f t="shared" si="8"/>
        <v>749</v>
      </c>
      <c r="G98" s="14">
        <f t="shared" si="9"/>
        <v>749</v>
      </c>
      <c r="H98" s="14">
        <v>6</v>
      </c>
      <c r="I98" s="14">
        <f t="shared" si="10"/>
        <v>164.06533575317604</v>
      </c>
    </row>
    <row r="99" spans="1:9" ht="12.75">
      <c r="A99" s="14" t="s">
        <v>270</v>
      </c>
      <c r="B99" s="14" t="s">
        <v>127</v>
      </c>
      <c r="C99" s="14">
        <v>12</v>
      </c>
      <c r="D99" s="14">
        <v>29</v>
      </c>
      <c r="E99" s="14">
        <v>4</v>
      </c>
      <c r="F99" s="14">
        <f t="shared" si="8"/>
        <v>749</v>
      </c>
      <c r="G99" s="14">
        <f t="shared" si="9"/>
        <v>749</v>
      </c>
      <c r="H99" s="14">
        <v>6</v>
      </c>
      <c r="I99" s="14">
        <f t="shared" si="10"/>
        <v>164.06533575317604</v>
      </c>
    </row>
    <row r="100" spans="1:9" ht="12.75">
      <c r="A100" s="14" t="s">
        <v>248</v>
      </c>
      <c r="B100" s="14" t="s">
        <v>110</v>
      </c>
      <c r="C100" s="14">
        <v>13</v>
      </c>
      <c r="D100" s="14">
        <v>38</v>
      </c>
      <c r="E100" s="14">
        <v>4</v>
      </c>
      <c r="F100" s="14">
        <f t="shared" si="8"/>
        <v>818</v>
      </c>
      <c r="G100" s="14">
        <f t="shared" si="9"/>
        <v>818</v>
      </c>
      <c r="H100" s="14">
        <v>7</v>
      </c>
      <c r="I100" s="14">
        <f t="shared" si="10"/>
        <v>151.5426497277677</v>
      </c>
    </row>
    <row r="101" spans="1:9" ht="12.75">
      <c r="A101" s="29" t="s">
        <v>332</v>
      </c>
      <c r="B101" s="14" t="s">
        <v>110</v>
      </c>
      <c r="C101" s="14">
        <v>13</v>
      </c>
      <c r="D101" s="14">
        <v>38</v>
      </c>
      <c r="E101" s="14">
        <v>4</v>
      </c>
      <c r="F101" s="14">
        <f t="shared" si="8"/>
        <v>818</v>
      </c>
      <c r="G101" s="14">
        <f t="shared" si="9"/>
        <v>818</v>
      </c>
      <c r="H101" s="14">
        <v>7</v>
      </c>
      <c r="I101" s="14">
        <f t="shared" si="10"/>
        <v>151.5426497277677</v>
      </c>
    </row>
    <row r="102" spans="1:9" ht="12.75">
      <c r="A102" s="29" t="s">
        <v>302</v>
      </c>
      <c r="B102" s="14" t="s">
        <v>4</v>
      </c>
      <c r="C102" s="14">
        <v>16</v>
      </c>
      <c r="D102" s="14">
        <v>25</v>
      </c>
      <c r="E102" s="14">
        <v>4</v>
      </c>
      <c r="F102" s="14">
        <f t="shared" si="8"/>
        <v>985</v>
      </c>
      <c r="G102" s="14">
        <f t="shared" si="9"/>
        <v>985</v>
      </c>
      <c r="H102" s="14">
        <v>8</v>
      </c>
      <c r="I102" s="14">
        <f t="shared" si="10"/>
        <v>121.23411978221418</v>
      </c>
    </row>
    <row r="103" spans="1:9" ht="12.75">
      <c r="A103" s="14" t="s">
        <v>333</v>
      </c>
      <c r="B103" s="14" t="s">
        <v>4</v>
      </c>
      <c r="C103" s="14">
        <v>16</v>
      </c>
      <c r="D103" s="14">
        <v>25</v>
      </c>
      <c r="E103" s="14">
        <v>4</v>
      </c>
      <c r="F103" s="14">
        <f t="shared" si="8"/>
        <v>985</v>
      </c>
      <c r="G103" s="14">
        <f t="shared" si="9"/>
        <v>985</v>
      </c>
      <c r="H103" s="14">
        <v>8</v>
      </c>
      <c r="I103" s="14">
        <f t="shared" si="10"/>
        <v>121.23411978221418</v>
      </c>
    </row>
    <row r="104" spans="1:9" ht="12.75">
      <c r="A104" s="14" t="s">
        <v>300</v>
      </c>
      <c r="B104" s="14" t="s">
        <v>46</v>
      </c>
      <c r="C104" s="14">
        <v>22</v>
      </c>
      <c r="D104" s="14">
        <v>43</v>
      </c>
      <c r="E104" s="14">
        <v>4</v>
      </c>
      <c r="F104" s="14">
        <f t="shared" si="8"/>
        <v>1363</v>
      </c>
      <c r="G104" s="14">
        <f t="shared" si="9"/>
        <v>1363</v>
      </c>
      <c r="H104" s="14">
        <v>9</v>
      </c>
      <c r="I104" s="14">
        <f t="shared" si="10"/>
        <v>52.63157894736841</v>
      </c>
    </row>
    <row r="105" spans="1:9" ht="12.75">
      <c r="A105" s="14" t="s">
        <v>329</v>
      </c>
      <c r="B105" s="14" t="s">
        <v>46</v>
      </c>
      <c r="C105" s="14">
        <v>22</v>
      </c>
      <c r="D105" s="14">
        <v>43</v>
      </c>
      <c r="E105" s="14">
        <v>4</v>
      </c>
      <c r="F105" s="14">
        <f t="shared" si="8"/>
        <v>1363</v>
      </c>
      <c r="G105" s="14">
        <f t="shared" si="9"/>
        <v>1363</v>
      </c>
      <c r="H105" s="14">
        <v>9</v>
      </c>
      <c r="I105" s="14">
        <f t="shared" si="10"/>
        <v>52.63157894736841</v>
      </c>
    </row>
    <row r="106" spans="1:9" ht="12.75">
      <c r="A106" s="14" t="s">
        <v>299</v>
      </c>
      <c r="B106" s="14" t="s">
        <v>46</v>
      </c>
      <c r="C106" s="14">
        <v>22</v>
      </c>
      <c r="D106" s="14">
        <v>43</v>
      </c>
      <c r="E106" s="14">
        <v>4</v>
      </c>
      <c r="F106" s="14">
        <f t="shared" si="8"/>
        <v>1363</v>
      </c>
      <c r="G106" s="14">
        <f t="shared" si="9"/>
        <v>1363</v>
      </c>
      <c r="H106" s="14">
        <v>9</v>
      </c>
      <c r="I106" s="14">
        <f t="shared" si="10"/>
        <v>52.63157894736841</v>
      </c>
    </row>
    <row r="107" spans="1:9" ht="12.75">
      <c r="A107" s="29" t="s">
        <v>305</v>
      </c>
      <c r="B107" s="14" t="s">
        <v>58</v>
      </c>
      <c r="C107" s="14">
        <v>13</v>
      </c>
      <c r="D107" s="14">
        <v>9</v>
      </c>
      <c r="E107" s="14">
        <v>3</v>
      </c>
      <c r="F107" s="14">
        <f t="shared" si="8"/>
        <v>789</v>
      </c>
      <c r="G107" s="14">
        <f>(F107/E107)*(4-E107)+F107+400</f>
        <v>1452</v>
      </c>
      <c r="H107" s="14">
        <v>10</v>
      </c>
      <c r="I107" s="14">
        <f t="shared" si="10"/>
        <v>36.4791288566243</v>
      </c>
    </row>
    <row r="108" spans="1:9" ht="12.75">
      <c r="A108" s="14" t="s">
        <v>258</v>
      </c>
      <c r="B108" s="14" t="s">
        <v>58</v>
      </c>
      <c r="C108" s="14">
        <v>13</v>
      </c>
      <c r="D108" s="14">
        <v>9</v>
      </c>
      <c r="E108" s="14">
        <v>3</v>
      </c>
      <c r="F108" s="14">
        <f t="shared" si="8"/>
        <v>789</v>
      </c>
      <c r="G108" s="14">
        <f>(F108/E108)*(4-E108)+F108+400</f>
        <v>1452</v>
      </c>
      <c r="H108" s="14">
        <v>10</v>
      </c>
      <c r="I108" s="14">
        <f t="shared" si="10"/>
        <v>36.4791288566243</v>
      </c>
    </row>
    <row r="109" spans="1:9" ht="12.75">
      <c r="A109" s="14" t="s">
        <v>266</v>
      </c>
      <c r="B109" s="14" t="s">
        <v>58</v>
      </c>
      <c r="C109" s="14">
        <v>13</v>
      </c>
      <c r="D109" s="14">
        <v>9</v>
      </c>
      <c r="E109" s="14">
        <v>3</v>
      </c>
      <c r="F109" s="14">
        <f t="shared" si="8"/>
        <v>789</v>
      </c>
      <c r="G109" s="14">
        <f>(F109/E109)*(4-E109)+F109+400</f>
        <v>1452</v>
      </c>
      <c r="H109" s="14">
        <v>10</v>
      </c>
      <c r="I109" s="14">
        <f t="shared" si="10"/>
        <v>36.4791288566243</v>
      </c>
    </row>
    <row r="110" spans="1:9" ht="12.75">
      <c r="A110" s="29" t="s">
        <v>334</v>
      </c>
      <c r="B110" s="14" t="s">
        <v>58</v>
      </c>
      <c r="C110" s="14">
        <v>18</v>
      </c>
      <c r="D110" s="14">
        <v>34</v>
      </c>
      <c r="E110" s="14">
        <v>3</v>
      </c>
      <c r="F110" s="14">
        <f t="shared" si="8"/>
        <v>1114</v>
      </c>
      <c r="G110" s="14">
        <f>(F110/E110)*(4-E110)+F110</f>
        <v>1485.3333333333333</v>
      </c>
      <c r="H110" s="14">
        <v>11</v>
      </c>
      <c r="I110" s="14">
        <f t="shared" si="10"/>
        <v>30.429522081064704</v>
      </c>
    </row>
    <row r="111" spans="1:9" ht="12.75">
      <c r="A111" s="14" t="s">
        <v>335</v>
      </c>
      <c r="B111" s="14" t="s">
        <v>58</v>
      </c>
      <c r="C111" s="14">
        <v>18</v>
      </c>
      <c r="D111" s="14">
        <v>34</v>
      </c>
      <c r="E111" s="14">
        <v>3</v>
      </c>
      <c r="F111" s="14">
        <f t="shared" si="8"/>
        <v>1114</v>
      </c>
      <c r="G111" s="14">
        <f>(F111/E111)*(4-E111)+F111</f>
        <v>1485.3333333333333</v>
      </c>
      <c r="H111" s="14">
        <v>11</v>
      </c>
      <c r="I111" s="14">
        <f t="shared" si="10"/>
        <v>30.429522081064704</v>
      </c>
    </row>
    <row r="112" spans="1:9" ht="12.75">
      <c r="A112" s="14" t="s">
        <v>336</v>
      </c>
      <c r="B112" s="14" t="s">
        <v>58</v>
      </c>
      <c r="C112" s="14">
        <v>18</v>
      </c>
      <c r="D112" s="14">
        <v>34</v>
      </c>
      <c r="E112" s="14">
        <v>3</v>
      </c>
      <c r="F112" s="14">
        <f t="shared" si="8"/>
        <v>1114</v>
      </c>
      <c r="G112" s="14">
        <f>(F112/E112)*(4-E112)+F112</f>
        <v>1485.3333333333333</v>
      </c>
      <c r="H112" s="14">
        <v>11</v>
      </c>
      <c r="I112" s="14">
        <f t="shared" si="10"/>
        <v>30.429522081064704</v>
      </c>
    </row>
    <row r="113" spans="1:9" ht="12.75">
      <c r="A113" s="29"/>
      <c r="B113" s="14"/>
      <c r="C113" s="14"/>
      <c r="D113" s="14"/>
      <c r="E113" s="14"/>
      <c r="F113" s="14"/>
      <c r="G113" s="14"/>
      <c r="H113" s="14"/>
      <c r="I113" s="14"/>
    </row>
    <row r="114" spans="1:9" ht="12.75">
      <c r="A114" s="29"/>
      <c r="B114" s="14"/>
      <c r="C114" s="14"/>
      <c r="D114" s="14"/>
      <c r="E114" s="14"/>
      <c r="F114" s="14"/>
      <c r="G114" s="14"/>
      <c r="H114" s="14"/>
      <c r="I114" s="14"/>
    </row>
    <row r="115" spans="1:9" ht="12.75">
      <c r="A115" s="17"/>
      <c r="B115" s="17"/>
      <c r="C115" s="17"/>
      <c r="D115" s="17"/>
      <c r="E115" s="17"/>
      <c r="F115" s="17"/>
      <c r="G115" s="17"/>
      <c r="H115" s="17"/>
      <c r="I115" s="17"/>
    </row>
    <row r="116" spans="1:9" ht="12.75">
      <c r="A116" s="9" t="s">
        <v>20</v>
      </c>
      <c r="B116" s="9" t="s">
        <v>17</v>
      </c>
      <c r="C116" s="9" t="s">
        <v>18</v>
      </c>
      <c r="D116" s="9" t="s">
        <v>19</v>
      </c>
      <c r="E116" s="10" t="s">
        <v>23</v>
      </c>
      <c r="F116" s="11" t="s">
        <v>21</v>
      </c>
      <c r="G116" s="11" t="s">
        <v>41</v>
      </c>
      <c r="H116" s="12" t="s">
        <v>28</v>
      </c>
      <c r="I116" s="9" t="s">
        <v>22</v>
      </c>
    </row>
    <row r="117" spans="1:9" ht="12.75">
      <c r="A117" s="9" t="s">
        <v>9</v>
      </c>
      <c r="B117" s="14"/>
      <c r="C117" s="14"/>
      <c r="D117" s="14"/>
      <c r="E117" s="14"/>
      <c r="F117" s="14"/>
      <c r="G117" s="14"/>
      <c r="H117" s="14"/>
      <c r="I117" s="14"/>
    </row>
    <row r="118" spans="1:9" ht="12.75">
      <c r="A118" s="18" t="s">
        <v>225</v>
      </c>
      <c r="B118" s="14" t="s">
        <v>58</v>
      </c>
      <c r="C118" s="14">
        <v>11</v>
      </c>
      <c r="D118" s="14">
        <v>8</v>
      </c>
      <c r="E118" s="14">
        <v>6</v>
      </c>
      <c r="F118" s="14">
        <f aca="true" t="shared" si="11" ref="F118:F129">(C118*60+D118)</f>
        <v>668</v>
      </c>
      <c r="G118" s="14">
        <f aca="true" t="shared" si="12" ref="G118:G129">(F118/E118)*(6-E118)+F118</f>
        <v>668</v>
      </c>
      <c r="H118" s="14">
        <v>1</v>
      </c>
      <c r="I118" s="14">
        <f>300-(G118/668*100)</f>
        <v>200</v>
      </c>
    </row>
    <row r="119" spans="1:9" ht="12.75">
      <c r="A119" s="14" t="s">
        <v>197</v>
      </c>
      <c r="B119" s="14" t="s">
        <v>5</v>
      </c>
      <c r="C119" s="14">
        <v>12</v>
      </c>
      <c r="D119" s="14">
        <v>20</v>
      </c>
      <c r="E119" s="14">
        <v>6</v>
      </c>
      <c r="F119" s="14">
        <f t="shared" si="11"/>
        <v>740</v>
      </c>
      <c r="G119" s="14">
        <f t="shared" si="12"/>
        <v>740</v>
      </c>
      <c r="H119" s="14">
        <v>2</v>
      </c>
      <c r="I119" s="14">
        <f aca="true" t="shared" si="13" ref="I119:I129">300-(G119/668*100)</f>
        <v>189.22155688622755</v>
      </c>
    </row>
    <row r="120" spans="1:9" ht="12.75">
      <c r="A120" s="18" t="s">
        <v>92</v>
      </c>
      <c r="B120" s="14" t="s">
        <v>4</v>
      </c>
      <c r="C120" s="14">
        <v>14</v>
      </c>
      <c r="D120" s="14">
        <v>59</v>
      </c>
      <c r="E120" s="14">
        <v>6</v>
      </c>
      <c r="F120" s="14">
        <f t="shared" si="11"/>
        <v>899</v>
      </c>
      <c r="G120" s="14">
        <f t="shared" si="12"/>
        <v>899</v>
      </c>
      <c r="H120" s="14">
        <v>3</v>
      </c>
      <c r="I120" s="14">
        <f t="shared" si="13"/>
        <v>165.4191616766467</v>
      </c>
    </row>
    <row r="121" spans="1:9" ht="12.75">
      <c r="A121" s="14" t="s">
        <v>252</v>
      </c>
      <c r="B121" s="14" t="s">
        <v>5</v>
      </c>
      <c r="C121" s="14">
        <v>15</v>
      </c>
      <c r="D121" s="14">
        <v>0</v>
      </c>
      <c r="E121" s="14">
        <v>6</v>
      </c>
      <c r="F121" s="14">
        <f t="shared" si="11"/>
        <v>900</v>
      </c>
      <c r="G121" s="14">
        <f t="shared" si="12"/>
        <v>900</v>
      </c>
      <c r="H121" s="14">
        <v>4</v>
      </c>
      <c r="I121" s="14">
        <f t="shared" si="13"/>
        <v>165.2694610778443</v>
      </c>
    </row>
    <row r="122" spans="1:9" ht="12.75">
      <c r="A122" s="14" t="s">
        <v>99</v>
      </c>
      <c r="B122" s="14" t="s">
        <v>5</v>
      </c>
      <c r="C122" s="14">
        <v>15</v>
      </c>
      <c r="D122" s="14">
        <v>55</v>
      </c>
      <c r="E122" s="14">
        <v>6</v>
      </c>
      <c r="F122" s="14">
        <f t="shared" si="11"/>
        <v>955</v>
      </c>
      <c r="G122" s="14">
        <f t="shared" si="12"/>
        <v>955</v>
      </c>
      <c r="H122" s="14">
        <v>5</v>
      </c>
      <c r="I122" s="14">
        <f t="shared" si="13"/>
        <v>157.03592814371257</v>
      </c>
    </row>
    <row r="123" spans="1:9" ht="12.75">
      <c r="A123" s="14" t="s">
        <v>215</v>
      </c>
      <c r="B123" s="14" t="s">
        <v>46</v>
      </c>
      <c r="C123" s="14">
        <v>17</v>
      </c>
      <c r="D123" s="14">
        <v>58</v>
      </c>
      <c r="E123" s="14">
        <v>6</v>
      </c>
      <c r="F123" s="14">
        <f t="shared" si="11"/>
        <v>1078</v>
      </c>
      <c r="G123" s="14">
        <f t="shared" si="12"/>
        <v>1078</v>
      </c>
      <c r="H123" s="14">
        <v>6</v>
      </c>
      <c r="I123" s="14">
        <f t="shared" si="13"/>
        <v>138.622754491018</v>
      </c>
    </row>
    <row r="124" spans="1:9" ht="12.75">
      <c r="A124" s="23" t="s">
        <v>312</v>
      </c>
      <c r="B124" s="14" t="s">
        <v>8</v>
      </c>
      <c r="C124" s="14">
        <v>23</v>
      </c>
      <c r="D124" s="14">
        <v>55</v>
      </c>
      <c r="E124" s="14">
        <v>6</v>
      </c>
      <c r="F124" s="14">
        <f t="shared" si="11"/>
        <v>1435</v>
      </c>
      <c r="G124" s="14">
        <f t="shared" si="12"/>
        <v>1435</v>
      </c>
      <c r="H124" s="14">
        <v>7</v>
      </c>
      <c r="I124" s="14">
        <f t="shared" si="13"/>
        <v>85.17964071856287</v>
      </c>
    </row>
    <row r="125" spans="1:9" ht="12.75">
      <c r="A125" s="14" t="s">
        <v>254</v>
      </c>
      <c r="B125" s="14" t="s">
        <v>14</v>
      </c>
      <c r="C125" s="14">
        <v>24</v>
      </c>
      <c r="D125" s="14">
        <v>1</v>
      </c>
      <c r="E125" s="14">
        <v>6</v>
      </c>
      <c r="F125" s="14">
        <f t="shared" si="11"/>
        <v>1441</v>
      </c>
      <c r="G125" s="14">
        <f t="shared" si="12"/>
        <v>1441</v>
      </c>
      <c r="H125" s="14">
        <v>8</v>
      </c>
      <c r="I125" s="14">
        <f t="shared" si="13"/>
        <v>84.28143712574848</v>
      </c>
    </row>
    <row r="126" spans="1:9" ht="12.75">
      <c r="A126" s="14" t="s">
        <v>255</v>
      </c>
      <c r="B126" s="14" t="s">
        <v>14</v>
      </c>
      <c r="C126" s="14">
        <v>24</v>
      </c>
      <c r="D126" s="14">
        <v>39</v>
      </c>
      <c r="E126" s="14">
        <v>6</v>
      </c>
      <c r="F126" s="14">
        <f t="shared" si="11"/>
        <v>1479</v>
      </c>
      <c r="G126" s="14">
        <f t="shared" si="12"/>
        <v>1479</v>
      </c>
      <c r="H126" s="14">
        <v>9</v>
      </c>
      <c r="I126" s="14">
        <f t="shared" si="13"/>
        <v>78.5928143712575</v>
      </c>
    </row>
    <row r="127" spans="1:9" ht="12.75">
      <c r="A127" s="29" t="s">
        <v>268</v>
      </c>
      <c r="B127" s="14" t="s">
        <v>46</v>
      </c>
      <c r="C127" s="14">
        <v>24</v>
      </c>
      <c r="D127" s="14">
        <v>52</v>
      </c>
      <c r="E127" s="14">
        <v>6</v>
      </c>
      <c r="F127" s="14">
        <f t="shared" si="11"/>
        <v>1492</v>
      </c>
      <c r="G127" s="14">
        <f t="shared" si="12"/>
        <v>1492</v>
      </c>
      <c r="H127" s="14">
        <v>10</v>
      </c>
      <c r="I127" s="14">
        <f t="shared" si="13"/>
        <v>76.64670658682633</v>
      </c>
    </row>
    <row r="128" spans="1:9" ht="12.75">
      <c r="A128" s="14" t="s">
        <v>216</v>
      </c>
      <c r="B128" s="14" t="s">
        <v>46</v>
      </c>
      <c r="C128" s="14">
        <v>25</v>
      </c>
      <c r="D128" s="14">
        <v>10</v>
      </c>
      <c r="E128" s="14">
        <v>6</v>
      </c>
      <c r="F128" s="14">
        <f t="shared" si="11"/>
        <v>1510</v>
      </c>
      <c r="G128" s="14">
        <f t="shared" si="12"/>
        <v>1510</v>
      </c>
      <c r="H128" s="14">
        <v>11</v>
      </c>
      <c r="I128" s="14">
        <f t="shared" si="13"/>
        <v>73.95209580838323</v>
      </c>
    </row>
    <row r="129" spans="1:9" ht="12.75">
      <c r="A129" s="18" t="s">
        <v>278</v>
      </c>
      <c r="B129" s="14" t="s">
        <v>5</v>
      </c>
      <c r="C129" s="14">
        <v>26</v>
      </c>
      <c r="D129" s="14">
        <v>15</v>
      </c>
      <c r="E129" s="14">
        <v>6</v>
      </c>
      <c r="F129" s="14">
        <f t="shared" si="11"/>
        <v>1575</v>
      </c>
      <c r="G129" s="14">
        <f t="shared" si="12"/>
        <v>1575</v>
      </c>
      <c r="H129" s="14">
        <v>12</v>
      </c>
      <c r="I129" s="14">
        <f t="shared" si="13"/>
        <v>64.22155688622752</v>
      </c>
    </row>
    <row r="130" spans="1:9" ht="12.75">
      <c r="A130" s="14"/>
      <c r="B130" s="14"/>
      <c r="C130" s="14"/>
      <c r="D130" s="14"/>
      <c r="E130" s="14"/>
      <c r="F130" s="14"/>
      <c r="G130" s="14"/>
      <c r="H130" s="14"/>
      <c r="I130" s="14"/>
    </row>
    <row r="131" spans="1:9" ht="12.75">
      <c r="A131" s="9" t="s">
        <v>20</v>
      </c>
      <c r="B131" s="9" t="s">
        <v>17</v>
      </c>
      <c r="C131" s="9" t="s">
        <v>18</v>
      </c>
      <c r="D131" s="9" t="s">
        <v>19</v>
      </c>
      <c r="E131" s="10" t="s">
        <v>23</v>
      </c>
      <c r="F131" s="11" t="s">
        <v>21</v>
      </c>
      <c r="G131" s="11" t="s">
        <v>41</v>
      </c>
      <c r="H131" s="12" t="s">
        <v>28</v>
      </c>
      <c r="I131" s="9" t="s">
        <v>22</v>
      </c>
    </row>
    <row r="132" spans="1:9" ht="12.75">
      <c r="A132" s="9" t="s">
        <v>7</v>
      </c>
      <c r="B132" s="14"/>
      <c r="C132" s="14"/>
      <c r="D132" s="14"/>
      <c r="E132" s="14"/>
      <c r="F132" s="14"/>
      <c r="G132" s="14"/>
      <c r="H132" s="14"/>
      <c r="I132" s="14"/>
    </row>
    <row r="133" spans="1:9" ht="12.75">
      <c r="A133" s="14" t="s">
        <v>242</v>
      </c>
      <c r="B133" s="14" t="s">
        <v>14</v>
      </c>
      <c r="C133" s="14">
        <v>41</v>
      </c>
      <c r="D133" s="14">
        <v>17</v>
      </c>
      <c r="E133" s="14">
        <v>8</v>
      </c>
      <c r="F133" s="14">
        <f aca="true" t="shared" si="14" ref="F133:F148">(C133*60+D133)</f>
        <v>2477</v>
      </c>
      <c r="G133" s="14">
        <f aca="true" t="shared" si="15" ref="G133:G148">(F133/E133)*(8-E133)+F133</f>
        <v>2477</v>
      </c>
      <c r="H133" s="14">
        <v>1</v>
      </c>
      <c r="I133" s="14">
        <f>300-(G133/2477*100)</f>
        <v>200</v>
      </c>
    </row>
    <row r="134" spans="1:9" ht="12.75">
      <c r="A134" s="18" t="s">
        <v>89</v>
      </c>
      <c r="B134" s="14" t="s">
        <v>14</v>
      </c>
      <c r="C134" s="14">
        <v>43</v>
      </c>
      <c r="D134" s="14">
        <v>5</v>
      </c>
      <c r="E134" s="14">
        <v>8</v>
      </c>
      <c r="F134" s="14">
        <f t="shared" si="14"/>
        <v>2585</v>
      </c>
      <c r="G134" s="14">
        <f t="shared" si="15"/>
        <v>2585</v>
      </c>
      <c r="H134" s="14">
        <v>2</v>
      </c>
      <c r="I134" s="14">
        <f aca="true" t="shared" si="16" ref="I134:I140">300-(G134/2477*100)</f>
        <v>195.6398869600323</v>
      </c>
    </row>
    <row r="135" spans="1:9" ht="12.75">
      <c r="A135" s="14" t="s">
        <v>144</v>
      </c>
      <c r="B135" s="14" t="s">
        <v>8</v>
      </c>
      <c r="C135" s="14">
        <v>54</v>
      </c>
      <c r="D135" s="14">
        <v>22</v>
      </c>
      <c r="E135" s="14">
        <v>8</v>
      </c>
      <c r="F135" s="14">
        <f t="shared" si="14"/>
        <v>3262</v>
      </c>
      <c r="G135" s="14">
        <f t="shared" si="15"/>
        <v>3262</v>
      </c>
      <c r="H135" s="14">
        <v>3</v>
      </c>
      <c r="I135" s="14">
        <f t="shared" si="16"/>
        <v>168.30843762616067</v>
      </c>
    </row>
    <row r="136" spans="1:9" ht="12.75">
      <c r="A136" s="14" t="s">
        <v>68</v>
      </c>
      <c r="B136" s="14" t="s">
        <v>14</v>
      </c>
      <c r="C136" s="14">
        <v>56</v>
      </c>
      <c r="D136" s="14">
        <v>40</v>
      </c>
      <c r="E136" s="14">
        <v>8</v>
      </c>
      <c r="F136" s="14">
        <f t="shared" si="14"/>
        <v>3400</v>
      </c>
      <c r="G136" s="14">
        <f t="shared" si="15"/>
        <v>3400</v>
      </c>
      <c r="H136" s="14">
        <v>4</v>
      </c>
      <c r="I136" s="14">
        <f t="shared" si="16"/>
        <v>162.73718207509083</v>
      </c>
    </row>
    <row r="137" spans="1:9" ht="12.75">
      <c r="A137" s="14" t="s">
        <v>139</v>
      </c>
      <c r="B137" s="14" t="s">
        <v>110</v>
      </c>
      <c r="C137" s="14">
        <v>60</v>
      </c>
      <c r="D137" s="14">
        <v>59</v>
      </c>
      <c r="E137" s="14">
        <v>8</v>
      </c>
      <c r="F137" s="14">
        <f t="shared" si="14"/>
        <v>3659</v>
      </c>
      <c r="G137" s="14">
        <f t="shared" si="15"/>
        <v>3659</v>
      </c>
      <c r="H137" s="14">
        <v>5</v>
      </c>
      <c r="I137" s="14">
        <f t="shared" si="16"/>
        <v>152.2809850625757</v>
      </c>
    </row>
    <row r="138" spans="1:9" ht="12.75">
      <c r="A138" s="14" t="s">
        <v>341</v>
      </c>
      <c r="B138" s="14" t="s">
        <v>8</v>
      </c>
      <c r="C138" s="14">
        <v>65</v>
      </c>
      <c r="D138" s="14">
        <v>9</v>
      </c>
      <c r="E138" s="14">
        <v>8</v>
      </c>
      <c r="F138" s="14">
        <f t="shared" si="14"/>
        <v>3909</v>
      </c>
      <c r="G138" s="14">
        <f t="shared" si="15"/>
        <v>3909</v>
      </c>
      <c r="H138" s="14">
        <v>6</v>
      </c>
      <c r="I138" s="14">
        <f t="shared" si="16"/>
        <v>142.18813080339118</v>
      </c>
    </row>
    <row r="139" spans="1:9" ht="12.75">
      <c r="A139" s="14" t="s">
        <v>97</v>
      </c>
      <c r="B139" s="14" t="s">
        <v>46</v>
      </c>
      <c r="C139" s="14">
        <v>74</v>
      </c>
      <c r="D139" s="14">
        <v>46</v>
      </c>
      <c r="E139" s="14">
        <v>8</v>
      </c>
      <c r="F139" s="14">
        <f t="shared" si="14"/>
        <v>4486</v>
      </c>
      <c r="G139" s="14">
        <f t="shared" si="15"/>
        <v>4486</v>
      </c>
      <c r="H139" s="14">
        <v>7</v>
      </c>
      <c r="I139" s="14">
        <f t="shared" si="16"/>
        <v>118.89382317319337</v>
      </c>
    </row>
    <row r="140" spans="1:9" ht="12.75">
      <c r="A140" s="14" t="s">
        <v>98</v>
      </c>
      <c r="B140" s="14" t="s">
        <v>46</v>
      </c>
      <c r="C140" s="14">
        <v>76</v>
      </c>
      <c r="D140" s="14">
        <v>45</v>
      </c>
      <c r="E140" s="14">
        <v>8</v>
      </c>
      <c r="F140" s="14">
        <f t="shared" si="14"/>
        <v>4605</v>
      </c>
      <c r="G140" s="14">
        <f t="shared" si="15"/>
        <v>4605</v>
      </c>
      <c r="H140" s="14">
        <v>8</v>
      </c>
      <c r="I140" s="14">
        <f t="shared" si="16"/>
        <v>114.08962454582158</v>
      </c>
    </row>
    <row r="141" spans="1:9" ht="12.75">
      <c r="A141" s="14" t="s">
        <v>306</v>
      </c>
      <c r="B141" s="14" t="s">
        <v>58</v>
      </c>
      <c r="C141" s="14"/>
      <c r="D141" s="14"/>
      <c r="E141" s="14" t="s">
        <v>75</v>
      </c>
      <c r="F141" s="14">
        <f t="shared" si="14"/>
        <v>0</v>
      </c>
      <c r="G141" s="14" t="e">
        <f t="shared" si="15"/>
        <v>#VALUE!</v>
      </c>
      <c r="H141" s="14"/>
      <c r="I141" s="14">
        <v>1</v>
      </c>
    </row>
    <row r="142" spans="1:9" ht="12.75">
      <c r="A142" s="14" t="s">
        <v>243</v>
      </c>
      <c r="B142" s="14" t="s">
        <v>4</v>
      </c>
      <c r="C142" s="14"/>
      <c r="D142" s="14"/>
      <c r="E142" s="14" t="s">
        <v>75</v>
      </c>
      <c r="F142" s="14">
        <f t="shared" si="14"/>
        <v>0</v>
      </c>
      <c r="G142" s="14" t="e">
        <f t="shared" si="15"/>
        <v>#VALUE!</v>
      </c>
      <c r="H142" s="14"/>
      <c r="I142" s="14">
        <v>1</v>
      </c>
    </row>
    <row r="143" spans="1:9" ht="12.75">
      <c r="A143" s="14" t="s">
        <v>94</v>
      </c>
      <c r="B143" s="14" t="s">
        <v>58</v>
      </c>
      <c r="C143" s="14"/>
      <c r="D143" s="14"/>
      <c r="E143" s="14" t="s">
        <v>75</v>
      </c>
      <c r="F143" s="14">
        <f t="shared" si="14"/>
        <v>0</v>
      </c>
      <c r="G143" s="14" t="e">
        <f t="shared" si="15"/>
        <v>#VALUE!</v>
      </c>
      <c r="H143" s="14"/>
      <c r="I143" s="14">
        <v>1</v>
      </c>
    </row>
    <row r="144" spans="1:9" ht="12.75">
      <c r="A144" s="14" t="s">
        <v>340</v>
      </c>
      <c r="B144" s="14" t="s">
        <v>46</v>
      </c>
      <c r="C144" s="14"/>
      <c r="D144" s="14"/>
      <c r="E144" s="14" t="s">
        <v>75</v>
      </c>
      <c r="F144" s="14">
        <f t="shared" si="14"/>
        <v>0</v>
      </c>
      <c r="G144" s="14" t="e">
        <f t="shared" si="15"/>
        <v>#VALUE!</v>
      </c>
      <c r="H144" s="14"/>
      <c r="I144" s="14">
        <v>1</v>
      </c>
    </row>
    <row r="145" spans="1:9" ht="12.75">
      <c r="A145" s="14" t="s">
        <v>218</v>
      </c>
      <c r="B145" s="14" t="s">
        <v>58</v>
      </c>
      <c r="C145" s="14"/>
      <c r="D145" s="14"/>
      <c r="E145" s="14" t="s">
        <v>75</v>
      </c>
      <c r="F145" s="14">
        <f t="shared" si="14"/>
        <v>0</v>
      </c>
      <c r="G145" s="14" t="e">
        <f t="shared" si="15"/>
        <v>#VALUE!</v>
      </c>
      <c r="H145" s="14"/>
      <c r="I145" s="14">
        <v>1</v>
      </c>
    </row>
    <row r="146" spans="1:9" ht="12.75">
      <c r="A146" s="14" t="s">
        <v>91</v>
      </c>
      <c r="B146" s="14" t="s">
        <v>4</v>
      </c>
      <c r="C146" s="14"/>
      <c r="D146" s="14"/>
      <c r="E146" s="14" t="s">
        <v>75</v>
      </c>
      <c r="F146" s="14">
        <f t="shared" si="14"/>
        <v>0</v>
      </c>
      <c r="G146" s="14" t="e">
        <f t="shared" si="15"/>
        <v>#VALUE!</v>
      </c>
      <c r="H146" s="14"/>
      <c r="I146" s="14">
        <v>1</v>
      </c>
    </row>
    <row r="147" spans="1:9" ht="12.75">
      <c r="A147" s="14" t="s">
        <v>217</v>
      </c>
      <c r="B147" s="14" t="s">
        <v>4</v>
      </c>
      <c r="C147" s="14"/>
      <c r="D147" s="14"/>
      <c r="E147" s="14" t="s">
        <v>75</v>
      </c>
      <c r="F147" s="14">
        <f t="shared" si="14"/>
        <v>0</v>
      </c>
      <c r="G147" s="14" t="e">
        <f t="shared" si="15"/>
        <v>#VALUE!</v>
      </c>
      <c r="H147" s="14"/>
      <c r="I147" s="14">
        <v>1</v>
      </c>
    </row>
    <row r="148" spans="1:9" ht="12.75">
      <c r="A148" s="14" t="s">
        <v>214</v>
      </c>
      <c r="B148" s="14" t="s">
        <v>110</v>
      </c>
      <c r="C148" s="14"/>
      <c r="D148" s="14"/>
      <c r="E148" s="14" t="s">
        <v>75</v>
      </c>
      <c r="F148" s="14">
        <f t="shared" si="14"/>
        <v>0</v>
      </c>
      <c r="G148" s="14" t="e">
        <f t="shared" si="15"/>
        <v>#VALUE!</v>
      </c>
      <c r="H148" s="14"/>
      <c r="I148" s="14">
        <v>1</v>
      </c>
    </row>
    <row r="149" spans="1:9" ht="12.75">
      <c r="A149" s="14"/>
      <c r="B149" s="14"/>
      <c r="C149" s="14"/>
      <c r="D149" s="14"/>
      <c r="E149" s="14"/>
      <c r="F149" s="14"/>
      <c r="G149" s="14"/>
      <c r="H149" s="14"/>
      <c r="I149" s="14"/>
    </row>
    <row r="150" spans="1:9" ht="12.75">
      <c r="A150" s="9" t="s">
        <v>20</v>
      </c>
      <c r="B150" s="9" t="s">
        <v>17</v>
      </c>
      <c r="C150" s="9" t="s">
        <v>18</v>
      </c>
      <c r="D150" s="9" t="s">
        <v>19</v>
      </c>
      <c r="E150" s="10" t="s">
        <v>23</v>
      </c>
      <c r="F150" s="11" t="s">
        <v>21</v>
      </c>
      <c r="G150" s="11" t="s">
        <v>41</v>
      </c>
      <c r="H150" s="12" t="s">
        <v>28</v>
      </c>
      <c r="I150" s="9" t="s">
        <v>22</v>
      </c>
    </row>
    <row r="151" spans="1:9" ht="12.75">
      <c r="A151" s="9" t="s">
        <v>6</v>
      </c>
      <c r="B151" s="14"/>
      <c r="C151" s="14"/>
      <c r="D151" s="14"/>
      <c r="E151" s="14"/>
      <c r="F151" s="14"/>
      <c r="G151" s="14"/>
      <c r="H151" s="14"/>
      <c r="I151" s="14"/>
    </row>
    <row r="152" spans="1:9" ht="12.75">
      <c r="A152" s="14" t="s">
        <v>244</v>
      </c>
      <c r="B152" s="14" t="s">
        <v>8</v>
      </c>
      <c r="C152" s="14">
        <v>49</v>
      </c>
      <c r="D152" s="14">
        <v>54</v>
      </c>
      <c r="E152" s="14">
        <v>9</v>
      </c>
      <c r="F152" s="14">
        <f>(C152*60+D152)</f>
        <v>2994</v>
      </c>
      <c r="G152" s="14"/>
      <c r="H152" s="14"/>
      <c r="I152" s="14">
        <f>200-(F152/2994*100)</f>
        <v>100</v>
      </c>
    </row>
    <row r="153" spans="1:9" ht="12.75">
      <c r="A153" s="14" t="s">
        <v>202</v>
      </c>
      <c r="B153" s="14" t="s">
        <v>8</v>
      </c>
      <c r="C153" s="14">
        <v>51</v>
      </c>
      <c r="D153" s="14">
        <v>17</v>
      </c>
      <c r="E153" s="14">
        <v>9</v>
      </c>
      <c r="F153" s="14">
        <f>(C153*60+D153)</f>
        <v>3077</v>
      </c>
      <c r="G153" s="14"/>
      <c r="H153" s="14"/>
      <c r="I153" s="14">
        <f>200-(F153/2994*100)</f>
        <v>97.22778891115564</v>
      </c>
    </row>
    <row r="154" spans="1:9" ht="12.75">
      <c r="A154" s="14" t="s">
        <v>245</v>
      </c>
      <c r="B154" s="14" t="s">
        <v>58</v>
      </c>
      <c r="C154" s="14">
        <v>66</v>
      </c>
      <c r="D154" s="14">
        <v>54</v>
      </c>
      <c r="E154" s="14">
        <v>9</v>
      </c>
      <c r="F154" s="14">
        <f>(C154*60+D154)</f>
        <v>4014</v>
      </c>
      <c r="G154" s="14"/>
      <c r="H154" s="14"/>
      <c r="I154" s="14">
        <f>200-(F154/2994*100)</f>
        <v>65.93186372745492</v>
      </c>
    </row>
    <row r="155" spans="1:9" ht="12.75">
      <c r="A155" s="14" t="s">
        <v>73</v>
      </c>
      <c r="B155" s="14" t="s">
        <v>58</v>
      </c>
      <c r="C155" s="14"/>
      <c r="D155" s="14"/>
      <c r="E155" s="14" t="s">
        <v>75</v>
      </c>
      <c r="F155" s="14">
        <f>(C155*60+D155)</f>
        <v>0</v>
      </c>
      <c r="G155" s="14"/>
      <c r="H155" s="14"/>
      <c r="I155" s="14">
        <v>1</v>
      </c>
    </row>
    <row r="156" spans="1:9" ht="12.75">
      <c r="A156" s="14" t="s">
        <v>342</v>
      </c>
      <c r="B156" s="14" t="s">
        <v>58</v>
      </c>
      <c r="C156" s="14"/>
      <c r="D156" s="14"/>
      <c r="E156" s="14" t="s">
        <v>75</v>
      </c>
      <c r="F156" s="14">
        <f>(C156*60+D156)</f>
        <v>0</v>
      </c>
      <c r="G156" s="14"/>
      <c r="H156" s="14"/>
      <c r="I156" s="14">
        <v>1</v>
      </c>
    </row>
    <row r="157" spans="1:9" ht="12.75">
      <c r="A157" s="14"/>
      <c r="B157" s="14"/>
      <c r="C157" s="14"/>
      <c r="D157" s="14"/>
      <c r="E157" s="14"/>
      <c r="F157" s="14"/>
      <c r="G157" s="14"/>
      <c r="H157" s="14"/>
      <c r="I157" s="14"/>
    </row>
    <row r="158" spans="1:9" ht="12.75">
      <c r="A158" s="14"/>
      <c r="B158" s="14"/>
      <c r="C158" s="14"/>
      <c r="D158" s="14"/>
      <c r="E158" s="14"/>
      <c r="F158" s="14"/>
      <c r="G158" s="14"/>
      <c r="H158" s="14"/>
      <c r="I158" s="14"/>
    </row>
    <row r="159" spans="1:9" ht="12.75">
      <c r="A159" s="14"/>
      <c r="B159" s="14"/>
      <c r="C159" s="14"/>
      <c r="D159" s="14"/>
      <c r="E159" s="14"/>
      <c r="F159" s="14"/>
      <c r="G159" s="14"/>
      <c r="H159" s="14"/>
      <c r="I159" s="14"/>
    </row>
    <row r="160" spans="1:9" ht="12.75">
      <c r="A160" s="14"/>
      <c r="B160" s="14"/>
      <c r="C160" s="14"/>
      <c r="D160" s="14"/>
      <c r="E160" s="14"/>
      <c r="F160" s="14"/>
      <c r="G160" s="14"/>
      <c r="H160" s="14"/>
      <c r="I160" s="14"/>
    </row>
    <row r="161" spans="1:9" ht="12.75">
      <c r="A161" s="9" t="s">
        <v>20</v>
      </c>
      <c r="B161" s="9" t="s">
        <v>17</v>
      </c>
      <c r="C161" s="9" t="s">
        <v>18</v>
      </c>
      <c r="D161" s="9" t="s">
        <v>19</v>
      </c>
      <c r="E161" s="10" t="s">
        <v>23</v>
      </c>
      <c r="F161" s="11" t="s">
        <v>21</v>
      </c>
      <c r="G161" s="11" t="s">
        <v>41</v>
      </c>
      <c r="H161" s="12" t="s">
        <v>28</v>
      </c>
      <c r="I161" s="9" t="s">
        <v>22</v>
      </c>
    </row>
    <row r="162" spans="1:9" ht="12.75">
      <c r="A162" s="9" t="s">
        <v>31</v>
      </c>
      <c r="B162" s="14"/>
      <c r="C162" s="14"/>
      <c r="D162" s="14"/>
      <c r="E162" s="14"/>
      <c r="F162" s="14"/>
      <c r="G162" s="14"/>
      <c r="H162" s="14"/>
      <c r="I162" s="14"/>
    </row>
    <row r="163" spans="1:9" ht="12.75">
      <c r="A163" s="14" t="s">
        <v>187</v>
      </c>
      <c r="B163" s="14" t="s">
        <v>152</v>
      </c>
      <c r="C163" s="14">
        <v>49</v>
      </c>
      <c r="D163" s="14">
        <v>19</v>
      </c>
      <c r="E163" s="14">
        <v>10</v>
      </c>
      <c r="F163" s="14">
        <f>(C163*60+D163)</f>
        <v>2959</v>
      </c>
      <c r="G163" s="14"/>
      <c r="H163" s="14">
        <v>1</v>
      </c>
      <c r="I163" s="14">
        <f>200-(F163/2959*100)</f>
        <v>100</v>
      </c>
    </row>
    <row r="164" spans="1:9" ht="12.75">
      <c r="A164" s="14" t="s">
        <v>256</v>
      </c>
      <c r="B164" s="14" t="s">
        <v>257</v>
      </c>
      <c r="C164" s="14">
        <v>53</v>
      </c>
      <c r="D164" s="14">
        <v>59</v>
      </c>
      <c r="E164" s="14">
        <v>10</v>
      </c>
      <c r="F164" s="14">
        <f>(C164*60+D164)</f>
        <v>3239</v>
      </c>
      <c r="G164" s="14"/>
      <c r="H164" s="14">
        <v>2</v>
      </c>
      <c r="I164" s="14">
        <f>200-(F164/2959*100)</f>
        <v>90.537343697195</v>
      </c>
    </row>
    <row r="165" spans="1:9" ht="12.75">
      <c r="A165" s="14" t="s">
        <v>234</v>
      </c>
      <c r="B165" s="14" t="s">
        <v>110</v>
      </c>
      <c r="C165" s="14">
        <v>63</v>
      </c>
      <c r="D165" s="14">
        <v>22</v>
      </c>
      <c r="E165" s="14">
        <v>10</v>
      </c>
      <c r="F165" s="14">
        <f>(C165*60+D165)</f>
        <v>3802</v>
      </c>
      <c r="G165" s="14"/>
      <c r="H165" s="14">
        <v>3</v>
      </c>
      <c r="I165" s="14">
        <f>200-(F165/2959*100)</f>
        <v>71.51064548834066</v>
      </c>
    </row>
    <row r="166" spans="1:9" ht="12.75">
      <c r="A166" s="6"/>
      <c r="B166" s="6"/>
      <c r="C166" s="6"/>
      <c r="D166" s="6"/>
      <c r="E166" s="6"/>
      <c r="F166" s="6"/>
      <c r="G166" s="14"/>
      <c r="H166" s="14"/>
      <c r="I166" s="14"/>
    </row>
    <row r="167" spans="1:9" ht="12.75">
      <c r="A167" s="14"/>
      <c r="B167" s="14"/>
      <c r="C167" s="14"/>
      <c r="D167" s="14"/>
      <c r="E167" s="14"/>
      <c r="F167" s="14"/>
      <c r="G167" s="14"/>
      <c r="H167" s="14"/>
      <c r="I167" s="14"/>
    </row>
    <row r="168" spans="1:9" ht="12.75">
      <c r="A168" s="14"/>
      <c r="B168" s="14"/>
      <c r="C168" s="14"/>
      <c r="D168" s="14"/>
      <c r="E168" s="14"/>
      <c r="F168" s="14"/>
      <c r="G168" s="14"/>
      <c r="H168" s="14"/>
      <c r="I168" s="14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PageLayoutView="0" workbookViewId="0" topLeftCell="A1">
      <selection activeCell="N18" sqref="N18"/>
    </sheetView>
  </sheetViews>
  <sheetFormatPr defaultColWidth="9.140625" defaultRowHeight="12.75"/>
  <cols>
    <col min="1" max="1" width="23.8515625" style="0" customWidth="1"/>
    <col min="2" max="2" width="18.8515625" style="0" customWidth="1"/>
  </cols>
  <sheetData>
    <row r="1" spans="1:6" ht="12.75">
      <c r="A1" s="78" t="s">
        <v>237</v>
      </c>
      <c r="B1" s="79"/>
      <c r="C1" s="79"/>
      <c r="D1" s="79"/>
      <c r="E1" s="79"/>
      <c r="F1" s="79"/>
    </row>
    <row r="2" spans="1:6" ht="12.75">
      <c r="A2" s="59"/>
      <c r="B2" s="59"/>
      <c r="C2" s="59"/>
      <c r="D2" s="59"/>
      <c r="E2" s="59"/>
      <c r="F2" s="59"/>
    </row>
    <row r="3" spans="1:6" ht="12.75">
      <c r="A3" s="9" t="s">
        <v>20</v>
      </c>
      <c r="B3" s="9" t="s">
        <v>17</v>
      </c>
      <c r="C3" s="9" t="s">
        <v>18</v>
      </c>
      <c r="D3" s="9" t="s">
        <v>19</v>
      </c>
      <c r="E3" s="10" t="s">
        <v>23</v>
      </c>
      <c r="F3" s="9" t="s">
        <v>28</v>
      </c>
    </row>
    <row r="4" spans="1:6" ht="15">
      <c r="A4" s="13" t="s">
        <v>100</v>
      </c>
      <c r="B4" s="14"/>
      <c r="C4" s="14"/>
      <c r="D4" s="14"/>
      <c r="E4" s="14"/>
      <c r="F4" s="14"/>
    </row>
    <row r="5" spans="1:6" ht="12.75">
      <c r="A5" s="14" t="s">
        <v>200</v>
      </c>
      <c r="B5" s="14" t="s">
        <v>8</v>
      </c>
      <c r="C5" s="14">
        <v>40</v>
      </c>
      <c r="D5" s="14">
        <v>27</v>
      </c>
      <c r="E5" s="14">
        <v>11</v>
      </c>
      <c r="F5" s="14">
        <v>1</v>
      </c>
    </row>
    <row r="6" spans="1:6" ht="12.75">
      <c r="A6" s="14" t="s">
        <v>62</v>
      </c>
      <c r="B6" s="14" t="s">
        <v>8</v>
      </c>
      <c r="C6" s="14">
        <v>40</v>
      </c>
      <c r="D6" s="14">
        <v>27</v>
      </c>
      <c r="E6" s="14">
        <v>11</v>
      </c>
      <c r="F6" s="14">
        <v>1</v>
      </c>
    </row>
    <row r="7" spans="1:6" ht="12.75">
      <c r="A7" s="14" t="s">
        <v>205</v>
      </c>
      <c r="B7" s="14" t="s">
        <v>110</v>
      </c>
      <c r="C7" s="14">
        <v>46</v>
      </c>
      <c r="D7" s="14">
        <v>30</v>
      </c>
      <c r="E7" s="14">
        <v>10</v>
      </c>
      <c r="F7" s="14">
        <v>2</v>
      </c>
    </row>
    <row r="8" spans="1:6" ht="12.75">
      <c r="A8" s="14" t="s">
        <v>210</v>
      </c>
      <c r="B8" s="14" t="s">
        <v>110</v>
      </c>
      <c r="C8" s="14">
        <v>46</v>
      </c>
      <c r="D8" s="14">
        <v>30</v>
      </c>
      <c r="E8" s="14">
        <v>10</v>
      </c>
      <c r="F8" s="14">
        <v>2</v>
      </c>
    </row>
    <row r="9" spans="1:6" ht="12.75">
      <c r="A9" s="14" t="s">
        <v>50</v>
      </c>
      <c r="B9" s="14" t="s">
        <v>4</v>
      </c>
      <c r="C9" s="14">
        <v>53</v>
      </c>
      <c r="D9" s="14">
        <v>37</v>
      </c>
      <c r="E9" s="14">
        <v>9</v>
      </c>
      <c r="F9" s="14">
        <v>3</v>
      </c>
    </row>
    <row r="10" spans="1:6" ht="12.75">
      <c r="A10" s="14" t="s">
        <v>188</v>
      </c>
      <c r="B10" s="14" t="s">
        <v>4</v>
      </c>
      <c r="C10" s="14">
        <v>53</v>
      </c>
      <c r="D10" s="14">
        <v>37</v>
      </c>
      <c r="E10" s="14">
        <v>9</v>
      </c>
      <c r="F10" s="14">
        <v>3</v>
      </c>
    </row>
    <row r="11" spans="1:6" ht="12.75">
      <c r="A11" s="14" t="s">
        <v>85</v>
      </c>
      <c r="B11" s="14" t="s">
        <v>14</v>
      </c>
      <c r="C11" s="14">
        <v>44</v>
      </c>
      <c r="D11" s="14">
        <v>21</v>
      </c>
      <c r="E11" s="14">
        <v>8</v>
      </c>
      <c r="F11" s="14">
        <v>4</v>
      </c>
    </row>
    <row r="12" spans="1:6" ht="12.75">
      <c r="A12" s="14" t="s">
        <v>213</v>
      </c>
      <c r="B12" s="14" t="s">
        <v>14</v>
      </c>
      <c r="C12" s="14">
        <v>44</v>
      </c>
      <c r="D12" s="14">
        <v>21</v>
      </c>
      <c r="E12" s="14">
        <v>8</v>
      </c>
      <c r="F12" s="14">
        <v>4</v>
      </c>
    </row>
    <row r="13" spans="1:6" ht="12.75">
      <c r="A13" s="18" t="s">
        <v>203</v>
      </c>
      <c r="B13" s="14" t="s">
        <v>110</v>
      </c>
      <c r="C13" s="14">
        <v>46</v>
      </c>
      <c r="D13" s="14">
        <v>39</v>
      </c>
      <c r="E13" s="14">
        <v>8</v>
      </c>
      <c r="F13" s="14">
        <v>5</v>
      </c>
    </row>
    <row r="14" spans="1:6" ht="12.75">
      <c r="A14" s="18" t="s">
        <v>204</v>
      </c>
      <c r="B14" s="14" t="s">
        <v>110</v>
      </c>
      <c r="C14" s="14">
        <v>46</v>
      </c>
      <c r="D14" s="14">
        <v>39</v>
      </c>
      <c r="E14" s="14">
        <v>8</v>
      </c>
      <c r="F14" s="14">
        <v>5</v>
      </c>
    </row>
    <row r="15" spans="1:6" ht="12.75">
      <c r="A15" s="14" t="s">
        <v>212</v>
      </c>
      <c r="B15" s="14" t="s">
        <v>5</v>
      </c>
      <c r="C15" s="14">
        <v>50</v>
      </c>
      <c r="D15" s="14">
        <v>21</v>
      </c>
      <c r="E15" s="14">
        <v>8</v>
      </c>
      <c r="F15" s="14">
        <v>6</v>
      </c>
    </row>
    <row r="16" spans="1:6" ht="12.75">
      <c r="A16" s="14" t="s">
        <v>219</v>
      </c>
      <c r="B16" s="14" t="s">
        <v>5</v>
      </c>
      <c r="C16" s="14">
        <v>50</v>
      </c>
      <c r="D16" s="14">
        <v>21</v>
      </c>
      <c r="E16" s="14">
        <v>8</v>
      </c>
      <c r="F16" s="14">
        <v>6</v>
      </c>
    </row>
    <row r="17" spans="1:6" ht="12.75">
      <c r="A17" s="28" t="s">
        <v>189</v>
      </c>
      <c r="B17" s="14" t="s">
        <v>4</v>
      </c>
      <c r="C17" s="14">
        <v>57</v>
      </c>
      <c r="D17" s="14">
        <v>7</v>
      </c>
      <c r="E17" s="14">
        <v>8</v>
      </c>
      <c r="F17" s="14">
        <v>7</v>
      </c>
    </row>
    <row r="18" spans="1:6" ht="12.75">
      <c r="A18" s="29" t="s">
        <v>193</v>
      </c>
      <c r="B18" s="14" t="s">
        <v>4</v>
      </c>
      <c r="C18" s="14">
        <v>57</v>
      </c>
      <c r="D18" s="14">
        <v>7</v>
      </c>
      <c r="E18" s="14">
        <v>8</v>
      </c>
      <c r="F18" s="14">
        <v>7</v>
      </c>
    </row>
    <row r="19" spans="1:6" ht="12.75">
      <c r="A19" s="14" t="s">
        <v>194</v>
      </c>
      <c r="B19" s="18" t="s">
        <v>5</v>
      </c>
      <c r="C19" s="14">
        <v>50</v>
      </c>
      <c r="D19" s="14">
        <v>26</v>
      </c>
      <c r="E19" s="14">
        <v>7</v>
      </c>
      <c r="F19" s="14">
        <v>8</v>
      </c>
    </row>
    <row r="20" spans="1:6" ht="12.75">
      <c r="A20" s="14" t="s">
        <v>211</v>
      </c>
      <c r="B20" s="14" t="s">
        <v>5</v>
      </c>
      <c r="C20" s="14">
        <v>50</v>
      </c>
      <c r="D20" s="14">
        <v>26</v>
      </c>
      <c r="E20" s="14">
        <v>7</v>
      </c>
      <c r="F20" s="14">
        <v>8</v>
      </c>
    </row>
    <row r="21" spans="1:6" ht="12.75">
      <c r="A21" s="14" t="s">
        <v>88</v>
      </c>
      <c r="B21" s="14" t="s">
        <v>58</v>
      </c>
      <c r="C21" s="14">
        <v>51</v>
      </c>
      <c r="D21" s="14">
        <v>5</v>
      </c>
      <c r="E21" s="14">
        <v>7</v>
      </c>
      <c r="F21" s="14">
        <v>9</v>
      </c>
    </row>
    <row r="22" spans="1:6" ht="12.75">
      <c r="A22" s="14" t="s">
        <v>195</v>
      </c>
      <c r="B22" s="14" t="s">
        <v>58</v>
      </c>
      <c r="C22" s="14">
        <v>51</v>
      </c>
      <c r="D22" s="14">
        <v>5</v>
      </c>
      <c r="E22" s="14">
        <v>7</v>
      </c>
      <c r="F22" s="14">
        <v>9</v>
      </c>
    </row>
    <row r="23" spans="1:6" ht="12.75">
      <c r="A23" s="14"/>
      <c r="B23" s="14"/>
      <c r="C23" s="14"/>
      <c r="D23" s="14"/>
      <c r="E23" s="14"/>
      <c r="F23" s="14"/>
    </row>
    <row r="24" spans="1:6" ht="12.75">
      <c r="A24" s="9" t="s">
        <v>20</v>
      </c>
      <c r="B24" s="9" t="s">
        <v>17</v>
      </c>
      <c r="C24" s="9" t="s">
        <v>18</v>
      </c>
      <c r="D24" s="9" t="s">
        <v>19</v>
      </c>
      <c r="E24" s="10" t="s">
        <v>23</v>
      </c>
      <c r="F24" s="9" t="s">
        <v>28</v>
      </c>
    </row>
    <row r="25" spans="1:6" ht="15">
      <c r="A25" s="13" t="s">
        <v>227</v>
      </c>
      <c r="B25" s="14"/>
      <c r="C25" s="14"/>
      <c r="D25" s="14"/>
      <c r="E25" s="14"/>
      <c r="F25" s="14"/>
    </row>
    <row r="26" spans="1:6" ht="12.75">
      <c r="A26" s="18" t="s">
        <v>101</v>
      </c>
      <c r="B26" s="14" t="s">
        <v>14</v>
      </c>
      <c r="C26" s="14">
        <v>62</v>
      </c>
      <c r="D26" s="14">
        <v>13</v>
      </c>
      <c r="E26" s="14">
        <v>6</v>
      </c>
      <c r="F26" s="14">
        <v>1</v>
      </c>
    </row>
    <row r="27" spans="1:6" ht="12.75">
      <c r="A27" s="18" t="s">
        <v>103</v>
      </c>
      <c r="B27" s="14" t="s">
        <v>14</v>
      </c>
      <c r="C27" s="14">
        <v>62</v>
      </c>
      <c r="D27" s="14">
        <v>13</v>
      </c>
      <c r="E27" s="14">
        <v>6</v>
      </c>
      <c r="F27" s="14">
        <v>1</v>
      </c>
    </row>
    <row r="28" spans="1:6" ht="12.75">
      <c r="A28" s="18" t="s">
        <v>15</v>
      </c>
      <c r="B28" s="14" t="s">
        <v>8</v>
      </c>
      <c r="C28" s="14">
        <v>64</v>
      </c>
      <c r="D28" s="14">
        <v>40</v>
      </c>
      <c r="E28" s="14">
        <v>6</v>
      </c>
      <c r="F28" s="14">
        <v>2</v>
      </c>
    </row>
    <row r="29" spans="1:6" ht="12.75">
      <c r="A29" s="14" t="s">
        <v>13</v>
      </c>
      <c r="B29" s="14" t="s">
        <v>8</v>
      </c>
      <c r="C29" s="14">
        <v>64</v>
      </c>
      <c r="D29" s="14">
        <v>40</v>
      </c>
      <c r="E29" s="14">
        <v>6</v>
      </c>
      <c r="F29" s="14">
        <v>2</v>
      </c>
    </row>
    <row r="30" spans="1:6" ht="12.75">
      <c r="A30" s="18" t="s">
        <v>66</v>
      </c>
      <c r="B30" s="14" t="s">
        <v>110</v>
      </c>
      <c r="C30" s="14">
        <v>69</v>
      </c>
      <c r="D30" s="14">
        <v>56</v>
      </c>
      <c r="E30" s="14">
        <v>2</v>
      </c>
      <c r="F30" s="14">
        <v>3</v>
      </c>
    </row>
    <row r="31" spans="1:6" ht="12.75">
      <c r="A31" s="28" t="s">
        <v>124</v>
      </c>
      <c r="B31" s="18" t="s">
        <v>110</v>
      </c>
      <c r="C31" s="14">
        <v>69</v>
      </c>
      <c r="D31" s="14">
        <v>56</v>
      </c>
      <c r="E31" s="14">
        <v>2</v>
      </c>
      <c r="F31" s="14">
        <v>3</v>
      </c>
    </row>
    <row r="32" spans="1:6" ht="12.75">
      <c r="A32" s="18"/>
      <c r="B32" s="14"/>
      <c r="C32" s="14"/>
      <c r="D32" s="14"/>
      <c r="E32" s="14"/>
      <c r="F32" s="14"/>
    </row>
    <row r="33" spans="1:6" ht="12.75">
      <c r="A33" s="18" t="s">
        <v>235</v>
      </c>
      <c r="B33" s="14" t="s">
        <v>8</v>
      </c>
      <c r="C33" s="14">
        <v>39</v>
      </c>
      <c r="D33" s="14">
        <v>22</v>
      </c>
      <c r="E33" s="14">
        <v>6</v>
      </c>
      <c r="F33" s="14"/>
    </row>
    <row r="34" spans="1:6" ht="12.75">
      <c r="A34" s="6"/>
      <c r="B34" s="6"/>
      <c r="C34" s="6"/>
      <c r="D34" s="6"/>
      <c r="E34" s="6"/>
      <c r="F34" s="6"/>
    </row>
    <row r="35" spans="1:6" ht="12.75">
      <c r="A35" s="9" t="s">
        <v>20</v>
      </c>
      <c r="B35" s="9" t="s">
        <v>17</v>
      </c>
      <c r="C35" s="9" t="s">
        <v>18</v>
      </c>
      <c r="D35" s="9" t="s">
        <v>19</v>
      </c>
      <c r="E35" s="10" t="s">
        <v>23</v>
      </c>
      <c r="F35" s="9" t="s">
        <v>28</v>
      </c>
    </row>
    <row r="36" spans="1:6" ht="12.75">
      <c r="A36" s="9" t="s">
        <v>32</v>
      </c>
      <c r="B36" s="14"/>
      <c r="C36" s="14"/>
      <c r="D36" s="14"/>
      <c r="E36" s="14"/>
      <c r="F36" s="14"/>
    </row>
    <row r="37" spans="1:6" ht="12.75">
      <c r="A37" s="14" t="s">
        <v>56</v>
      </c>
      <c r="B37" s="14" t="s">
        <v>29</v>
      </c>
      <c r="C37" s="14">
        <v>32</v>
      </c>
      <c r="D37" s="14">
        <v>3</v>
      </c>
      <c r="E37" s="14">
        <v>8</v>
      </c>
      <c r="F37" s="14">
        <v>1</v>
      </c>
    </row>
    <row r="38" spans="1:6" ht="12.75">
      <c r="A38" s="14" t="s">
        <v>232</v>
      </c>
      <c r="B38" s="14" t="s">
        <v>83</v>
      </c>
      <c r="C38" s="14">
        <v>58</v>
      </c>
      <c r="D38" s="14">
        <v>36</v>
      </c>
      <c r="E38" s="14">
        <v>5</v>
      </c>
      <c r="F38" s="14">
        <v>2</v>
      </c>
    </row>
    <row r="39" spans="1:6" ht="12.75">
      <c r="A39" s="14" t="s">
        <v>231</v>
      </c>
      <c r="B39" s="14" t="s">
        <v>83</v>
      </c>
      <c r="C39" s="14">
        <v>59</v>
      </c>
      <c r="D39" s="14">
        <v>6</v>
      </c>
      <c r="E39" s="14">
        <v>5</v>
      </c>
      <c r="F39" s="14">
        <v>3</v>
      </c>
    </row>
    <row r="40" spans="1:6" ht="12.75">
      <c r="A40" s="6"/>
      <c r="B40" s="6"/>
      <c r="C40" s="6"/>
      <c r="D40" s="6"/>
      <c r="E40" s="6"/>
      <c r="F40" s="6"/>
    </row>
    <row r="41" spans="1:6" ht="12.75">
      <c r="A41" s="9" t="s">
        <v>20</v>
      </c>
      <c r="B41" s="9" t="s">
        <v>17</v>
      </c>
      <c r="C41" s="9" t="s">
        <v>18</v>
      </c>
      <c r="D41" s="9" t="s">
        <v>19</v>
      </c>
      <c r="E41" s="10" t="s">
        <v>23</v>
      </c>
      <c r="F41" s="9" t="s">
        <v>28</v>
      </c>
    </row>
    <row r="42" spans="1:6" ht="12.75">
      <c r="A42" s="9" t="s">
        <v>111</v>
      </c>
      <c r="B42" s="14"/>
      <c r="C42" s="14"/>
      <c r="D42" s="14"/>
      <c r="E42" s="14"/>
      <c r="F42" s="14"/>
    </row>
    <row r="43" spans="1:6" ht="12.75">
      <c r="A43" s="14" t="s">
        <v>112</v>
      </c>
      <c r="B43" s="14" t="s">
        <v>14</v>
      </c>
      <c r="C43" s="14">
        <v>45</v>
      </c>
      <c r="D43" s="14">
        <v>4</v>
      </c>
      <c r="E43" s="14">
        <v>14</v>
      </c>
      <c r="F43" s="14">
        <v>1</v>
      </c>
    </row>
    <row r="44" spans="1:6" ht="12.75">
      <c r="A44" s="14" t="s">
        <v>78</v>
      </c>
      <c r="B44" s="14" t="s">
        <v>14</v>
      </c>
      <c r="C44" s="14">
        <v>45</v>
      </c>
      <c r="D44" s="14">
        <v>4</v>
      </c>
      <c r="E44" s="14">
        <v>14</v>
      </c>
      <c r="F44" s="14">
        <v>1</v>
      </c>
    </row>
    <row r="45" spans="1:6" ht="12.75">
      <c r="A45" s="28" t="s">
        <v>199</v>
      </c>
      <c r="B45" s="14" t="s">
        <v>14</v>
      </c>
      <c r="C45" s="14">
        <v>51</v>
      </c>
      <c r="D45" s="14">
        <v>49</v>
      </c>
      <c r="E45" s="14">
        <v>14</v>
      </c>
      <c r="F45" s="14">
        <v>2</v>
      </c>
    </row>
    <row r="46" spans="1:6" ht="12.75">
      <c r="A46" s="28" t="s">
        <v>230</v>
      </c>
      <c r="B46" s="14" t="s">
        <v>14</v>
      </c>
      <c r="C46" s="14">
        <v>51</v>
      </c>
      <c r="D46" s="14">
        <v>49</v>
      </c>
      <c r="E46" s="14">
        <v>14</v>
      </c>
      <c r="F46" s="14">
        <v>2</v>
      </c>
    </row>
    <row r="47" spans="1:6" ht="12.75">
      <c r="A47" s="14" t="s">
        <v>221</v>
      </c>
      <c r="B47" s="14" t="s">
        <v>14</v>
      </c>
      <c r="C47" s="14">
        <v>51</v>
      </c>
      <c r="D47" s="14">
        <v>50</v>
      </c>
      <c r="E47" s="14">
        <v>14</v>
      </c>
      <c r="F47" s="14">
        <v>3</v>
      </c>
    </row>
    <row r="48" spans="1:6" ht="12.75">
      <c r="A48" s="14" t="s">
        <v>222</v>
      </c>
      <c r="B48" s="14" t="s">
        <v>14</v>
      </c>
      <c r="C48" s="14">
        <v>51</v>
      </c>
      <c r="D48" s="14">
        <v>50</v>
      </c>
      <c r="E48" s="14">
        <v>14</v>
      </c>
      <c r="F48" s="14">
        <v>3</v>
      </c>
    </row>
    <row r="49" spans="1:6" ht="12.75">
      <c r="A49" s="14" t="s">
        <v>139</v>
      </c>
      <c r="B49" s="14" t="s">
        <v>110</v>
      </c>
      <c r="C49" s="14">
        <v>54</v>
      </c>
      <c r="D49" s="14">
        <v>59</v>
      </c>
      <c r="E49" s="14">
        <v>14</v>
      </c>
      <c r="F49" s="14">
        <v>4</v>
      </c>
    </row>
    <row r="50" spans="1:6" ht="12.75">
      <c r="A50" s="14" t="s">
        <v>229</v>
      </c>
      <c r="B50" s="14" t="s">
        <v>110</v>
      </c>
      <c r="C50" s="14">
        <v>54</v>
      </c>
      <c r="D50" s="14">
        <v>59</v>
      </c>
      <c r="E50" s="14">
        <v>14</v>
      </c>
      <c r="F50" s="14">
        <v>4</v>
      </c>
    </row>
    <row r="51" spans="1:6" ht="12.75">
      <c r="A51" s="14" t="s">
        <v>202</v>
      </c>
      <c r="B51" s="14" t="s">
        <v>8</v>
      </c>
      <c r="C51" s="14">
        <v>45</v>
      </c>
      <c r="D51" s="14">
        <v>27</v>
      </c>
      <c r="E51" s="14">
        <v>12</v>
      </c>
      <c r="F51" s="14">
        <v>5</v>
      </c>
    </row>
    <row r="52" spans="1:6" ht="12.75">
      <c r="A52" s="14" t="s">
        <v>201</v>
      </c>
      <c r="B52" s="14" t="s">
        <v>8</v>
      </c>
      <c r="C52" s="14">
        <v>45</v>
      </c>
      <c r="D52" s="14">
        <v>27</v>
      </c>
      <c r="E52" s="14">
        <v>12</v>
      </c>
      <c r="F52" s="14">
        <v>5</v>
      </c>
    </row>
    <row r="53" spans="1:6" ht="12.75">
      <c r="A53" s="14" t="s">
        <v>217</v>
      </c>
      <c r="B53" s="14" t="s">
        <v>4</v>
      </c>
      <c r="C53" s="14">
        <v>54</v>
      </c>
      <c r="D53" s="14">
        <v>59</v>
      </c>
      <c r="E53" s="14">
        <v>12</v>
      </c>
      <c r="F53" s="14">
        <v>6</v>
      </c>
    </row>
    <row r="54" spans="1:6" ht="12.75">
      <c r="A54" s="23" t="s">
        <v>228</v>
      </c>
      <c r="B54" s="14" t="s">
        <v>4</v>
      </c>
      <c r="C54" s="14">
        <v>54</v>
      </c>
      <c r="D54" s="14">
        <v>59</v>
      </c>
      <c r="E54" s="14">
        <v>12</v>
      </c>
      <c r="F54" s="14">
        <v>6</v>
      </c>
    </row>
    <row r="55" spans="1:6" ht="12.75">
      <c r="A55" s="14" t="s">
        <v>198</v>
      </c>
      <c r="B55" s="14" t="s">
        <v>4</v>
      </c>
      <c r="C55" s="14">
        <v>55</v>
      </c>
      <c r="D55" s="14">
        <v>2</v>
      </c>
      <c r="E55" s="14">
        <v>12</v>
      </c>
      <c r="F55" s="14">
        <v>7</v>
      </c>
    </row>
    <row r="56" spans="1:6" ht="12.75">
      <c r="A56" s="28" t="s">
        <v>91</v>
      </c>
      <c r="B56" s="14" t="s">
        <v>4</v>
      </c>
      <c r="C56" s="14">
        <v>55</v>
      </c>
      <c r="D56" s="14">
        <v>2</v>
      </c>
      <c r="E56" s="14">
        <v>12</v>
      </c>
      <c r="F56" s="14">
        <v>7</v>
      </c>
    </row>
    <row r="57" spans="1:6" ht="12.75">
      <c r="A57" s="29" t="s">
        <v>197</v>
      </c>
      <c r="B57" s="18" t="s">
        <v>5</v>
      </c>
      <c r="C57" s="14">
        <v>55</v>
      </c>
      <c r="D57" s="14">
        <v>6</v>
      </c>
      <c r="E57" s="14">
        <v>12</v>
      </c>
      <c r="F57" s="14">
        <v>8</v>
      </c>
    </row>
    <row r="58" spans="1:6" ht="12.75">
      <c r="A58" s="14" t="s">
        <v>196</v>
      </c>
      <c r="B58" s="18" t="s">
        <v>5</v>
      </c>
      <c r="C58" s="14">
        <v>55</v>
      </c>
      <c r="D58" s="14">
        <v>6</v>
      </c>
      <c r="E58" s="14">
        <v>12</v>
      </c>
      <c r="F58" s="14">
        <v>8</v>
      </c>
    </row>
    <row r="59" spans="1:6" ht="12.75">
      <c r="A59" s="29" t="s">
        <v>69</v>
      </c>
      <c r="B59" s="18" t="s">
        <v>5</v>
      </c>
      <c r="C59" s="14">
        <v>55</v>
      </c>
      <c r="D59" s="14">
        <v>15</v>
      </c>
      <c r="E59" s="14">
        <v>12</v>
      </c>
      <c r="F59" s="14">
        <v>9</v>
      </c>
    </row>
    <row r="60" spans="1:6" ht="12.75">
      <c r="A60" s="29" t="s">
        <v>226</v>
      </c>
      <c r="B60" s="18" t="s">
        <v>5</v>
      </c>
      <c r="C60" s="14">
        <v>55</v>
      </c>
      <c r="D60" s="14">
        <v>15</v>
      </c>
      <c r="E60" s="14">
        <v>12</v>
      </c>
      <c r="F60" s="14">
        <v>9</v>
      </c>
    </row>
    <row r="61" spans="1:6" ht="12.75">
      <c r="A61" s="14" t="s">
        <v>96</v>
      </c>
      <c r="B61" s="14" t="s">
        <v>58</v>
      </c>
      <c r="C61" s="14">
        <v>56</v>
      </c>
      <c r="D61" s="14">
        <v>9</v>
      </c>
      <c r="E61" s="14">
        <v>11</v>
      </c>
      <c r="F61" s="14">
        <v>10</v>
      </c>
    </row>
    <row r="62" spans="1:6" ht="12.75">
      <c r="A62" s="14" t="s">
        <v>93</v>
      </c>
      <c r="B62" s="14" t="s">
        <v>58</v>
      </c>
      <c r="C62" s="14">
        <v>56</v>
      </c>
      <c r="D62" s="14">
        <v>9</v>
      </c>
      <c r="E62" s="14">
        <v>11</v>
      </c>
      <c r="F62" s="14">
        <v>10</v>
      </c>
    </row>
    <row r="63" spans="1:6" ht="12.75">
      <c r="A63" s="14" t="s">
        <v>223</v>
      </c>
      <c r="B63" s="18" t="s">
        <v>5</v>
      </c>
      <c r="C63" s="16">
        <v>55</v>
      </c>
      <c r="D63" s="14">
        <v>11</v>
      </c>
      <c r="E63" s="14">
        <v>10</v>
      </c>
      <c r="F63" s="14">
        <v>11</v>
      </c>
    </row>
    <row r="64" spans="1:6" ht="12.75">
      <c r="A64" s="14" t="s">
        <v>71</v>
      </c>
      <c r="B64" s="18" t="s">
        <v>5</v>
      </c>
      <c r="C64" s="16">
        <v>55</v>
      </c>
      <c r="D64" s="14">
        <v>11</v>
      </c>
      <c r="E64" s="14">
        <v>10</v>
      </c>
      <c r="F64" s="14">
        <v>11</v>
      </c>
    </row>
    <row r="66" spans="1:6" ht="12.75">
      <c r="A66" s="9" t="s">
        <v>20</v>
      </c>
      <c r="B66" s="9" t="s">
        <v>17</v>
      </c>
      <c r="C66" s="9" t="s">
        <v>18</v>
      </c>
      <c r="D66" s="9" t="s">
        <v>19</v>
      </c>
      <c r="E66" s="10" t="s">
        <v>23</v>
      </c>
      <c r="F66" s="9" t="s">
        <v>28</v>
      </c>
    </row>
    <row r="67" spans="1:6" ht="12.75">
      <c r="A67" s="9" t="s">
        <v>114</v>
      </c>
      <c r="B67" s="14"/>
      <c r="C67" s="14"/>
      <c r="D67" s="14"/>
      <c r="E67" s="14"/>
      <c r="F67" s="14"/>
    </row>
    <row r="68" spans="1:6" ht="12.75">
      <c r="A68" s="14" t="s">
        <v>40</v>
      </c>
      <c r="B68" s="14" t="s">
        <v>4</v>
      </c>
      <c r="C68" s="14">
        <v>53</v>
      </c>
      <c r="D68" s="14">
        <v>28</v>
      </c>
      <c r="E68" s="14">
        <v>13</v>
      </c>
      <c r="F68" s="14">
        <v>1</v>
      </c>
    </row>
    <row r="69" spans="1:6" ht="12.75">
      <c r="A69" s="14" t="s">
        <v>36</v>
      </c>
      <c r="B69" s="14" t="s">
        <v>4</v>
      </c>
      <c r="C69" s="14">
        <v>53</v>
      </c>
      <c r="D69" s="14">
        <v>28</v>
      </c>
      <c r="E69" s="14">
        <v>13</v>
      </c>
      <c r="F69" s="14">
        <v>1</v>
      </c>
    </row>
    <row r="70" spans="1:6" ht="12.75">
      <c r="A70" s="14" t="s">
        <v>89</v>
      </c>
      <c r="B70" s="14" t="s">
        <v>14</v>
      </c>
      <c r="C70" s="14">
        <v>42</v>
      </c>
      <c r="D70" s="14">
        <v>50</v>
      </c>
      <c r="E70" s="14">
        <v>6</v>
      </c>
      <c r="F70" s="14">
        <v>2</v>
      </c>
    </row>
    <row r="71" spans="1:6" ht="12.75">
      <c r="A71" s="14" t="s">
        <v>67</v>
      </c>
      <c r="B71" s="14" t="s">
        <v>14</v>
      </c>
      <c r="C71" s="14">
        <v>42</v>
      </c>
      <c r="D71" s="14">
        <v>50</v>
      </c>
      <c r="E71" s="14">
        <v>6</v>
      </c>
      <c r="F71" s="14">
        <v>2</v>
      </c>
    </row>
    <row r="72" spans="1:6" ht="12.75">
      <c r="A72" s="14" t="s">
        <v>144</v>
      </c>
      <c r="B72" s="14" t="s">
        <v>8</v>
      </c>
      <c r="C72" s="14">
        <v>86</v>
      </c>
      <c r="D72" s="14">
        <v>2</v>
      </c>
      <c r="E72" s="14">
        <v>0</v>
      </c>
      <c r="F72" s="14">
        <v>3</v>
      </c>
    </row>
    <row r="73" spans="1:6" ht="12.75">
      <c r="A73" s="18" t="s">
        <v>45</v>
      </c>
      <c r="B73" s="14" t="s">
        <v>8</v>
      </c>
      <c r="C73" s="14">
        <v>86</v>
      </c>
      <c r="D73" s="14">
        <v>2</v>
      </c>
      <c r="E73" s="14">
        <v>0</v>
      </c>
      <c r="F73" s="14">
        <v>3</v>
      </c>
    </row>
    <row r="74" spans="1:6" ht="12.75">
      <c r="A74" s="6"/>
      <c r="B74" s="6"/>
      <c r="C74" s="6"/>
      <c r="D74" s="6"/>
      <c r="E74" s="6"/>
      <c r="F74" s="6"/>
    </row>
    <row r="75" spans="1:6" ht="12.75">
      <c r="A75" s="18" t="s">
        <v>236</v>
      </c>
      <c r="B75" s="14" t="s">
        <v>4</v>
      </c>
      <c r="C75" s="14">
        <v>43</v>
      </c>
      <c r="D75" s="14">
        <v>39</v>
      </c>
      <c r="E75" s="14">
        <v>4</v>
      </c>
      <c r="F75" s="14"/>
    </row>
    <row r="77" spans="1:6" ht="12.75">
      <c r="A77" s="9" t="s">
        <v>20</v>
      </c>
      <c r="B77" s="9" t="s">
        <v>17</v>
      </c>
      <c r="C77" s="9" t="s">
        <v>18</v>
      </c>
      <c r="D77" s="9" t="s">
        <v>19</v>
      </c>
      <c r="E77" s="10" t="s">
        <v>23</v>
      </c>
      <c r="F77" s="9" t="s">
        <v>28</v>
      </c>
    </row>
    <row r="78" spans="1:6" ht="12.75">
      <c r="A78" s="9" t="s">
        <v>31</v>
      </c>
      <c r="B78" s="14"/>
      <c r="C78" s="14"/>
      <c r="D78" s="14"/>
      <c r="E78" s="14"/>
      <c r="F78" s="14"/>
    </row>
    <row r="79" spans="1:6" ht="12.75">
      <c r="A79" s="14" t="s">
        <v>234</v>
      </c>
      <c r="B79" s="14" t="s">
        <v>110</v>
      </c>
      <c r="C79" s="14">
        <v>18</v>
      </c>
      <c r="D79" s="14">
        <v>44</v>
      </c>
      <c r="E79" s="14">
        <v>8</v>
      </c>
      <c r="F79" s="14">
        <v>1</v>
      </c>
    </row>
    <row r="80" spans="1:6" ht="12.75">
      <c r="A80" s="14" t="s">
        <v>187</v>
      </c>
      <c r="B80" s="14" t="s">
        <v>110</v>
      </c>
      <c r="C80" s="14">
        <v>32</v>
      </c>
      <c r="D80" s="14">
        <v>39</v>
      </c>
      <c r="E80" s="14">
        <v>8</v>
      </c>
      <c r="F80" s="14">
        <v>2</v>
      </c>
    </row>
  </sheetData>
  <sheetProtection/>
  <mergeCells count="1">
    <mergeCell ref="A1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dyuct</cp:lastModifiedBy>
  <cp:lastPrinted>2018-05-04T10:56:04Z</cp:lastPrinted>
  <dcterms:created xsi:type="dcterms:W3CDTF">1996-10-08T23:32:33Z</dcterms:created>
  <dcterms:modified xsi:type="dcterms:W3CDTF">2019-10-04T10:31:16Z</dcterms:modified>
  <cp:category/>
  <cp:version/>
  <cp:contentType/>
  <cp:contentStatus/>
</cp:coreProperties>
</file>